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PEC/Results/2022 Comparison of ELECT Website to VHL and DAL/"/>
    </mc:Choice>
  </mc:AlternateContent>
  <xr:revisionPtr revIDLastSave="0" documentId="13_ncr:1_{8A2D7988-6656-E642-9B04-7B2C9C092EFD}" xr6:coauthVersionLast="47" xr6:coauthVersionMax="47" xr10:uidLastSave="{00000000-0000-0000-0000-000000000000}"/>
  <bookViews>
    <workbookView xWindow="0" yWindow="760" windowWidth="33800" windowHeight="20040" xr2:uid="{CE6CECCF-DB5B-4FFF-A399-6D58B4CCE9F0}"/>
  </bookViews>
  <sheets>
    <sheet name="ELECT Site Data" sheetId="1" r:id="rId1"/>
    <sheet name="DAL Data" sheetId="2" r:id="rId2"/>
    <sheet name="VHL 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3" i="1" l="1"/>
  <c r="W14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0" i="1"/>
  <c r="V10" i="1"/>
  <c r="V11" i="1"/>
  <c r="V144" i="1" s="1"/>
  <c r="V12" i="1"/>
  <c r="V143" i="1" s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0" i="1"/>
  <c r="R144" i="1" l="1"/>
  <c r="R143" i="1"/>
  <c r="P12" i="1"/>
  <c r="Q144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0" i="1"/>
  <c r="F136" i="3"/>
  <c r="E136" i="3"/>
  <c r="D136" i="3"/>
  <c r="C136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K10" i="1"/>
  <c r="J10" i="1"/>
  <c r="D136" i="2"/>
  <c r="E136" i="2"/>
  <c r="C136" i="2"/>
  <c r="S126" i="1" l="1"/>
  <c r="T126" i="1"/>
  <c r="S26" i="1"/>
  <c r="T26" i="1"/>
  <c r="S125" i="1"/>
  <c r="T125" i="1"/>
  <c r="S137" i="1"/>
  <c r="T137" i="1"/>
  <c r="S127" i="1"/>
  <c r="T127" i="1"/>
  <c r="S117" i="1"/>
  <c r="T117" i="1"/>
  <c r="S107" i="1"/>
  <c r="T107" i="1"/>
  <c r="S97" i="1"/>
  <c r="T97" i="1"/>
  <c r="S87" i="1"/>
  <c r="T87" i="1"/>
  <c r="S77" i="1"/>
  <c r="T77" i="1"/>
  <c r="S67" i="1"/>
  <c r="T67" i="1"/>
  <c r="S57" i="1"/>
  <c r="T57" i="1"/>
  <c r="S47" i="1"/>
  <c r="T47" i="1"/>
  <c r="S37" i="1"/>
  <c r="T37" i="1"/>
  <c r="S27" i="1"/>
  <c r="T27" i="1"/>
  <c r="S17" i="1"/>
  <c r="T17" i="1"/>
  <c r="S115" i="1"/>
  <c r="T115" i="1"/>
  <c r="S75" i="1"/>
  <c r="T75" i="1"/>
  <c r="S65" i="1"/>
  <c r="T65" i="1"/>
  <c r="S55" i="1"/>
  <c r="T55" i="1"/>
  <c r="S45" i="1"/>
  <c r="T45" i="1"/>
  <c r="S35" i="1"/>
  <c r="T35" i="1"/>
  <c r="S25" i="1"/>
  <c r="T25" i="1"/>
  <c r="S15" i="1"/>
  <c r="T15" i="1"/>
  <c r="S106" i="1"/>
  <c r="T106" i="1"/>
  <c r="S134" i="1"/>
  <c r="T134" i="1"/>
  <c r="S124" i="1"/>
  <c r="T124" i="1"/>
  <c r="S114" i="1"/>
  <c r="T114" i="1"/>
  <c r="S104" i="1"/>
  <c r="T104" i="1"/>
  <c r="S94" i="1"/>
  <c r="T94" i="1"/>
  <c r="S84" i="1"/>
  <c r="T84" i="1"/>
  <c r="S74" i="1"/>
  <c r="T74" i="1"/>
  <c r="S64" i="1"/>
  <c r="T64" i="1"/>
  <c r="S54" i="1"/>
  <c r="T54" i="1"/>
  <c r="S44" i="1"/>
  <c r="T44" i="1"/>
  <c r="S34" i="1"/>
  <c r="T34" i="1"/>
  <c r="S24" i="1"/>
  <c r="T24" i="1"/>
  <c r="S14" i="1"/>
  <c r="T14" i="1"/>
  <c r="S66" i="1"/>
  <c r="T66" i="1"/>
  <c r="S10" i="1"/>
  <c r="T10" i="1"/>
  <c r="S133" i="1"/>
  <c r="T133" i="1"/>
  <c r="S123" i="1"/>
  <c r="T123" i="1"/>
  <c r="S113" i="1"/>
  <c r="T113" i="1"/>
  <c r="S103" i="1"/>
  <c r="T103" i="1"/>
  <c r="S93" i="1"/>
  <c r="T93" i="1"/>
  <c r="S83" i="1"/>
  <c r="T83" i="1"/>
  <c r="S73" i="1"/>
  <c r="T73" i="1"/>
  <c r="S63" i="1"/>
  <c r="T63" i="1"/>
  <c r="S53" i="1"/>
  <c r="T53" i="1"/>
  <c r="S43" i="1"/>
  <c r="T43" i="1"/>
  <c r="S33" i="1"/>
  <c r="T33" i="1"/>
  <c r="S23" i="1"/>
  <c r="T23" i="1"/>
  <c r="S13" i="1"/>
  <c r="T13" i="1"/>
  <c r="S116" i="1"/>
  <c r="T116" i="1"/>
  <c r="S142" i="1"/>
  <c r="T142" i="1"/>
  <c r="S132" i="1"/>
  <c r="T132" i="1"/>
  <c r="S122" i="1"/>
  <c r="T122" i="1"/>
  <c r="S112" i="1"/>
  <c r="T112" i="1"/>
  <c r="S102" i="1"/>
  <c r="T102" i="1"/>
  <c r="S92" i="1"/>
  <c r="T92" i="1"/>
  <c r="S82" i="1"/>
  <c r="T82" i="1"/>
  <c r="S72" i="1"/>
  <c r="T72" i="1"/>
  <c r="S62" i="1"/>
  <c r="T62" i="1"/>
  <c r="S52" i="1"/>
  <c r="T52" i="1"/>
  <c r="S42" i="1"/>
  <c r="T42" i="1"/>
  <c r="S32" i="1"/>
  <c r="T32" i="1"/>
  <c r="S22" i="1"/>
  <c r="T22" i="1"/>
  <c r="S11" i="1"/>
  <c r="T11" i="1"/>
  <c r="S56" i="1"/>
  <c r="T56" i="1"/>
  <c r="S136" i="1"/>
  <c r="T136" i="1"/>
  <c r="S86" i="1"/>
  <c r="T86" i="1"/>
  <c r="S46" i="1"/>
  <c r="T46" i="1"/>
  <c r="S135" i="1"/>
  <c r="T135" i="1"/>
  <c r="S95" i="1"/>
  <c r="T95" i="1"/>
  <c r="S141" i="1"/>
  <c r="T141" i="1"/>
  <c r="S121" i="1"/>
  <c r="T121" i="1"/>
  <c r="S101" i="1"/>
  <c r="T101" i="1"/>
  <c r="S71" i="1"/>
  <c r="T71" i="1"/>
  <c r="S51" i="1"/>
  <c r="T51" i="1"/>
  <c r="S21" i="1"/>
  <c r="T21" i="1"/>
  <c r="S140" i="1"/>
  <c r="T140" i="1"/>
  <c r="S130" i="1"/>
  <c r="T130" i="1"/>
  <c r="S120" i="1"/>
  <c r="T120" i="1"/>
  <c r="S110" i="1"/>
  <c r="T110" i="1"/>
  <c r="S100" i="1"/>
  <c r="T100" i="1"/>
  <c r="S90" i="1"/>
  <c r="T90" i="1"/>
  <c r="S80" i="1"/>
  <c r="T80" i="1"/>
  <c r="S70" i="1"/>
  <c r="T70" i="1"/>
  <c r="S60" i="1"/>
  <c r="T60" i="1"/>
  <c r="S50" i="1"/>
  <c r="T50" i="1"/>
  <c r="S40" i="1"/>
  <c r="T40" i="1"/>
  <c r="S30" i="1"/>
  <c r="T30" i="1"/>
  <c r="S20" i="1"/>
  <c r="T20" i="1"/>
  <c r="S12" i="1"/>
  <c r="T12" i="1"/>
  <c r="S96" i="1"/>
  <c r="T96" i="1"/>
  <c r="S36" i="1"/>
  <c r="T36" i="1"/>
  <c r="S85" i="1"/>
  <c r="T85" i="1"/>
  <c r="S131" i="1"/>
  <c r="T131" i="1"/>
  <c r="S111" i="1"/>
  <c r="T111" i="1"/>
  <c r="S91" i="1"/>
  <c r="T91" i="1"/>
  <c r="S81" i="1"/>
  <c r="T81" i="1"/>
  <c r="S61" i="1"/>
  <c r="T61" i="1"/>
  <c r="S41" i="1"/>
  <c r="T41" i="1"/>
  <c r="S31" i="1"/>
  <c r="T31" i="1"/>
  <c r="S139" i="1"/>
  <c r="T139" i="1"/>
  <c r="S129" i="1"/>
  <c r="T129" i="1"/>
  <c r="S119" i="1"/>
  <c r="T119" i="1"/>
  <c r="S109" i="1"/>
  <c r="T109" i="1"/>
  <c r="S99" i="1"/>
  <c r="T99" i="1"/>
  <c r="S89" i="1"/>
  <c r="T89" i="1"/>
  <c r="S79" i="1"/>
  <c r="T79" i="1"/>
  <c r="S69" i="1"/>
  <c r="T69" i="1"/>
  <c r="S59" i="1"/>
  <c r="T59" i="1"/>
  <c r="S49" i="1"/>
  <c r="T49" i="1"/>
  <c r="S39" i="1"/>
  <c r="T39" i="1"/>
  <c r="S29" i="1"/>
  <c r="T29" i="1"/>
  <c r="S19" i="1"/>
  <c r="T19" i="1"/>
  <c r="S76" i="1"/>
  <c r="T76" i="1"/>
  <c r="S16" i="1"/>
  <c r="T16" i="1"/>
  <c r="S105" i="1"/>
  <c r="T105" i="1"/>
  <c r="S138" i="1"/>
  <c r="T138" i="1"/>
  <c r="S128" i="1"/>
  <c r="T128" i="1"/>
  <c r="S118" i="1"/>
  <c r="T118" i="1"/>
  <c r="S108" i="1"/>
  <c r="T108" i="1"/>
  <c r="S98" i="1"/>
  <c r="T98" i="1"/>
  <c r="S88" i="1"/>
  <c r="T88" i="1"/>
  <c r="S78" i="1"/>
  <c r="T78" i="1"/>
  <c r="S68" i="1"/>
  <c r="T68" i="1"/>
  <c r="S58" i="1"/>
  <c r="T58" i="1"/>
  <c r="S48" i="1"/>
  <c r="T48" i="1"/>
  <c r="S28" i="1"/>
  <c r="T28" i="1"/>
  <c r="S18" i="1"/>
  <c r="T18" i="1"/>
  <c r="T38" i="1"/>
  <c r="S38" i="1"/>
  <c r="L108" i="1"/>
  <c r="M108" i="1"/>
  <c r="L139" i="1"/>
  <c r="M139" i="1"/>
  <c r="L134" i="1"/>
  <c r="M134" i="1"/>
  <c r="M107" i="1"/>
  <c r="L107" i="1"/>
  <c r="M102" i="1"/>
  <c r="L102" i="1"/>
  <c r="L63" i="1"/>
  <c r="M63" i="1"/>
  <c r="L58" i="1"/>
  <c r="M58" i="1"/>
  <c r="L49" i="1"/>
  <c r="M49" i="1"/>
  <c r="L44" i="1"/>
  <c r="M44" i="1"/>
  <c r="L39" i="1"/>
  <c r="M39" i="1"/>
  <c r="M25" i="1"/>
  <c r="L25" i="1"/>
  <c r="L20" i="1"/>
  <c r="M20" i="1"/>
  <c r="M15" i="1"/>
  <c r="L15" i="1"/>
  <c r="L135" i="1"/>
  <c r="M135" i="1"/>
  <c r="M97" i="1"/>
  <c r="L97" i="1"/>
  <c r="Z97" i="1" s="1"/>
  <c r="AA97" i="1" s="1"/>
  <c r="L34" i="1"/>
  <c r="M34" i="1"/>
  <c r="L29" i="1"/>
  <c r="Z29" i="1" s="1"/>
  <c r="AA29" i="1" s="1"/>
  <c r="M29" i="1"/>
  <c r="L64" i="1"/>
  <c r="M64" i="1"/>
  <c r="L16" i="1"/>
  <c r="M16" i="1"/>
  <c r="L120" i="1"/>
  <c r="M120" i="1"/>
  <c r="M77" i="1"/>
  <c r="L77" i="1"/>
  <c r="L129" i="1"/>
  <c r="Z129" i="1" s="1"/>
  <c r="AA129" i="1" s="1"/>
  <c r="M129" i="1"/>
  <c r="L48" i="1"/>
  <c r="M48" i="1"/>
  <c r="L14" i="1"/>
  <c r="M14" i="1"/>
  <c r="L119" i="1"/>
  <c r="M119" i="1"/>
  <c r="L110" i="1"/>
  <c r="M110" i="1"/>
  <c r="L96" i="1"/>
  <c r="M96" i="1"/>
  <c r="L86" i="1"/>
  <c r="M86" i="1"/>
  <c r="L81" i="1"/>
  <c r="M81" i="1"/>
  <c r="L76" i="1"/>
  <c r="M76" i="1"/>
  <c r="L71" i="1"/>
  <c r="M71" i="1"/>
  <c r="M57" i="1"/>
  <c r="L57" i="1"/>
  <c r="Z57" i="1" s="1"/>
  <c r="AA57" i="1" s="1"/>
  <c r="M52" i="1"/>
  <c r="L52" i="1"/>
  <c r="L33" i="1"/>
  <c r="M33" i="1"/>
  <c r="L28" i="1"/>
  <c r="Z28" i="1" s="1"/>
  <c r="AA28" i="1" s="1"/>
  <c r="M28" i="1"/>
  <c r="M45" i="1"/>
  <c r="L45" i="1"/>
  <c r="L21" i="1"/>
  <c r="M21" i="1"/>
  <c r="M125" i="1"/>
  <c r="L125" i="1"/>
  <c r="L111" i="1"/>
  <c r="M111" i="1"/>
  <c r="M92" i="1"/>
  <c r="L92" i="1"/>
  <c r="M72" i="1"/>
  <c r="L72" i="1"/>
  <c r="L53" i="1"/>
  <c r="Z53" i="1" s="1"/>
  <c r="AA53" i="1" s="1"/>
  <c r="M53" i="1"/>
  <c r="L133" i="1"/>
  <c r="Z133" i="1" s="1"/>
  <c r="AA133" i="1" s="1"/>
  <c r="M133" i="1"/>
  <c r="M115" i="1"/>
  <c r="L115" i="1"/>
  <c r="Z115" i="1" s="1"/>
  <c r="AA115" i="1" s="1"/>
  <c r="L24" i="1"/>
  <c r="M24" i="1"/>
  <c r="M132" i="1"/>
  <c r="L132" i="1"/>
  <c r="L128" i="1"/>
  <c r="Z128" i="1" s="1"/>
  <c r="AA128" i="1" s="1"/>
  <c r="M128" i="1"/>
  <c r="L114" i="1"/>
  <c r="M114" i="1"/>
  <c r="M105" i="1"/>
  <c r="L105" i="1"/>
  <c r="L100" i="1"/>
  <c r="M100" i="1"/>
  <c r="L66" i="1"/>
  <c r="M66" i="1"/>
  <c r="L61" i="1"/>
  <c r="Z61" i="1" s="1"/>
  <c r="AA61" i="1" s="1"/>
  <c r="M61" i="1"/>
  <c r="M47" i="1"/>
  <c r="L47" i="1"/>
  <c r="M42" i="1"/>
  <c r="L42" i="1"/>
  <c r="M37" i="1"/>
  <c r="L37" i="1"/>
  <c r="L23" i="1"/>
  <c r="M23" i="1"/>
  <c r="L18" i="1"/>
  <c r="Z18" i="1" s="1"/>
  <c r="AA18" i="1" s="1"/>
  <c r="M18" i="1"/>
  <c r="L13" i="1"/>
  <c r="M13" i="1"/>
  <c r="M82" i="1"/>
  <c r="L82" i="1"/>
  <c r="M67" i="1"/>
  <c r="L67" i="1"/>
  <c r="L138" i="1"/>
  <c r="M138" i="1"/>
  <c r="L101" i="1"/>
  <c r="M101" i="1"/>
  <c r="L38" i="1"/>
  <c r="M38" i="1"/>
  <c r="L124" i="1"/>
  <c r="Z124" i="1" s="1"/>
  <c r="AA124" i="1" s="1"/>
  <c r="M124" i="1"/>
  <c r="L91" i="1"/>
  <c r="M91" i="1"/>
  <c r="M142" i="1"/>
  <c r="L142" i="1"/>
  <c r="L123" i="1"/>
  <c r="M123" i="1"/>
  <c r="L118" i="1"/>
  <c r="M118" i="1"/>
  <c r="M95" i="1"/>
  <c r="L95" i="1"/>
  <c r="L90" i="1"/>
  <c r="M90" i="1"/>
  <c r="M85" i="1"/>
  <c r="L85" i="1"/>
  <c r="L80" i="1"/>
  <c r="M80" i="1"/>
  <c r="M75" i="1"/>
  <c r="L75" i="1"/>
  <c r="L70" i="1"/>
  <c r="M70" i="1"/>
  <c r="L56" i="1"/>
  <c r="M56" i="1"/>
  <c r="M32" i="1"/>
  <c r="L32" i="1"/>
  <c r="L59" i="1"/>
  <c r="M59" i="1"/>
  <c r="L26" i="1"/>
  <c r="M26" i="1"/>
  <c r="M87" i="1"/>
  <c r="L87" i="1"/>
  <c r="L106" i="1"/>
  <c r="M106" i="1"/>
  <c r="M62" i="1"/>
  <c r="L62" i="1"/>
  <c r="L43" i="1"/>
  <c r="M43" i="1"/>
  <c r="L19" i="1"/>
  <c r="M19" i="1"/>
  <c r="M137" i="1"/>
  <c r="L137" i="1"/>
  <c r="L141" i="1"/>
  <c r="M141" i="1"/>
  <c r="L136" i="1"/>
  <c r="M136" i="1"/>
  <c r="L131" i="1"/>
  <c r="M131" i="1"/>
  <c r="L109" i="1"/>
  <c r="M109" i="1"/>
  <c r="L104" i="1"/>
  <c r="M104" i="1"/>
  <c r="L99" i="1"/>
  <c r="M99" i="1"/>
  <c r="M65" i="1"/>
  <c r="L65" i="1"/>
  <c r="L60" i="1"/>
  <c r="M60" i="1"/>
  <c r="L51" i="1"/>
  <c r="M51" i="1"/>
  <c r="L46" i="1"/>
  <c r="M46" i="1"/>
  <c r="L41" i="1"/>
  <c r="M41" i="1"/>
  <c r="L36" i="1"/>
  <c r="M36" i="1"/>
  <c r="M27" i="1"/>
  <c r="L27" i="1"/>
  <c r="M22" i="1"/>
  <c r="L22" i="1"/>
  <c r="M17" i="1"/>
  <c r="L17" i="1"/>
  <c r="M12" i="1"/>
  <c r="L12" i="1"/>
  <c r="Z86" i="1"/>
  <c r="AA86" i="1" s="1"/>
  <c r="L140" i="1"/>
  <c r="M140" i="1"/>
  <c r="M35" i="1"/>
  <c r="L35" i="1"/>
  <c r="M127" i="1"/>
  <c r="L127" i="1"/>
  <c r="M122" i="1"/>
  <c r="L122" i="1"/>
  <c r="M117" i="1"/>
  <c r="L117" i="1"/>
  <c r="L113" i="1"/>
  <c r="M113" i="1"/>
  <c r="L94" i="1"/>
  <c r="M94" i="1"/>
  <c r="L89" i="1"/>
  <c r="M89" i="1"/>
  <c r="L84" i="1"/>
  <c r="M84" i="1"/>
  <c r="L79" i="1"/>
  <c r="M79" i="1"/>
  <c r="L74" i="1"/>
  <c r="M74" i="1"/>
  <c r="L69" i="1"/>
  <c r="M69" i="1"/>
  <c r="M55" i="1"/>
  <c r="L55" i="1"/>
  <c r="L31" i="1"/>
  <c r="M31" i="1"/>
  <c r="Z135" i="1"/>
  <c r="AA135" i="1" s="1"/>
  <c r="L103" i="1"/>
  <c r="M103" i="1"/>
  <c r="L40" i="1"/>
  <c r="M40" i="1"/>
  <c r="L11" i="1"/>
  <c r="M11" i="1"/>
  <c r="Z134" i="1"/>
  <c r="AA134" i="1" s="1"/>
  <c r="L50" i="1"/>
  <c r="M50" i="1"/>
  <c r="L130" i="1"/>
  <c r="M130" i="1"/>
  <c r="L126" i="1"/>
  <c r="M126" i="1"/>
  <c r="L121" i="1"/>
  <c r="M121" i="1"/>
  <c r="L116" i="1"/>
  <c r="M116" i="1"/>
  <c r="M112" i="1"/>
  <c r="L112" i="1"/>
  <c r="L98" i="1"/>
  <c r="M98" i="1"/>
  <c r="L93" i="1"/>
  <c r="M93" i="1"/>
  <c r="L88" i="1"/>
  <c r="M88" i="1"/>
  <c r="L83" i="1"/>
  <c r="M83" i="1"/>
  <c r="L78" i="1"/>
  <c r="M78" i="1"/>
  <c r="L73" i="1"/>
  <c r="Z73" i="1" s="1"/>
  <c r="AA73" i="1" s="1"/>
  <c r="M73" i="1"/>
  <c r="L68" i="1"/>
  <c r="M68" i="1"/>
  <c r="L54" i="1"/>
  <c r="M54" i="1"/>
  <c r="L30" i="1"/>
  <c r="M30" i="1"/>
  <c r="Z83" i="1"/>
  <c r="AA83" i="1" s="1"/>
  <c r="M10" i="1"/>
  <c r="L10" i="1"/>
  <c r="J144" i="1"/>
  <c r="K144" i="1"/>
  <c r="P144" i="1"/>
  <c r="G136" i="3"/>
  <c r="F136" i="2"/>
  <c r="J143" i="1"/>
  <c r="Q143" i="1"/>
  <c r="K143" i="1"/>
  <c r="P143" i="1"/>
  <c r="Z16" i="1" l="1"/>
  <c r="AA16" i="1" s="1"/>
  <c r="Z125" i="1"/>
  <c r="AA125" i="1" s="1"/>
  <c r="Z25" i="1"/>
  <c r="AA25" i="1" s="1"/>
  <c r="Z63" i="1"/>
  <c r="AA63" i="1" s="1"/>
  <c r="Z75" i="1"/>
  <c r="AA75" i="1" s="1"/>
  <c r="Z139" i="1"/>
  <c r="AA139" i="1" s="1"/>
  <c r="Z103" i="1"/>
  <c r="AA103" i="1" s="1"/>
  <c r="Z108" i="1"/>
  <c r="AA108" i="1" s="1"/>
  <c r="Z38" i="1"/>
  <c r="AA38" i="1" s="1"/>
  <c r="Z118" i="1"/>
  <c r="AA118" i="1" s="1"/>
  <c r="Z113" i="1"/>
  <c r="AA113" i="1" s="1"/>
  <c r="Z96" i="1"/>
  <c r="AA96" i="1" s="1"/>
  <c r="Z20" i="1"/>
  <c r="AA20" i="1" s="1"/>
  <c r="Z15" i="1"/>
  <c r="AA15" i="1" s="1"/>
  <c r="Z64" i="1"/>
  <c r="AA64" i="1" s="1"/>
  <c r="Z10" i="1"/>
  <c r="AA10" i="1" s="1"/>
  <c r="Z48" i="1"/>
  <c r="AA48" i="1" s="1"/>
  <c r="Z106" i="1"/>
  <c r="AA106" i="1" s="1"/>
  <c r="Z116" i="1"/>
  <c r="AA116" i="1" s="1"/>
  <c r="Z120" i="1"/>
  <c r="AA120" i="1" s="1"/>
  <c r="Z56" i="1"/>
  <c r="AA56" i="1" s="1"/>
  <c r="Z70" i="1"/>
  <c r="AA70" i="1" s="1"/>
  <c r="Z111" i="1"/>
  <c r="AA111" i="1" s="1"/>
  <c r="Z47" i="1"/>
  <c r="AA47" i="1" s="1"/>
  <c r="Z49" i="1"/>
  <c r="AA49" i="1" s="1"/>
  <c r="Z99" i="1"/>
  <c r="AA99" i="1" s="1"/>
  <c r="Z13" i="1"/>
  <c r="AA13" i="1" s="1"/>
  <c r="Z46" i="1"/>
  <c r="AA46" i="1" s="1"/>
  <c r="Z114" i="1"/>
  <c r="AA114" i="1" s="1"/>
  <c r="Z65" i="1"/>
  <c r="AA65" i="1" s="1"/>
  <c r="Z37" i="1"/>
  <c r="AA37" i="1" s="1"/>
  <c r="Z68" i="1"/>
  <c r="AA68" i="1" s="1"/>
  <c r="Z82" i="1"/>
  <c r="AA82" i="1" s="1"/>
  <c r="Z132" i="1"/>
  <c r="AA132" i="1" s="1"/>
  <c r="Z77" i="1"/>
  <c r="AA77" i="1" s="1"/>
  <c r="Z89" i="1"/>
  <c r="AA89" i="1" s="1"/>
  <c r="Z30" i="1"/>
  <c r="AA30" i="1" s="1"/>
  <c r="Z131" i="1"/>
  <c r="AA131" i="1" s="1"/>
  <c r="Z19" i="1"/>
  <c r="AA19" i="1" s="1"/>
  <c r="Z104" i="1"/>
  <c r="AA104" i="1" s="1"/>
  <c r="Z14" i="1"/>
  <c r="AA14" i="1" s="1"/>
  <c r="Z33" i="1"/>
  <c r="AA33" i="1" s="1"/>
  <c r="Z24" i="1"/>
  <c r="AA24" i="1" s="1"/>
  <c r="Z87" i="1"/>
  <c r="AA87" i="1" s="1"/>
  <c r="Z137" i="1"/>
  <c r="AA137" i="1" s="1"/>
  <c r="Z45" i="1"/>
  <c r="AA45" i="1" s="1"/>
  <c r="Z95" i="1"/>
  <c r="AA95" i="1" s="1"/>
  <c r="Z44" i="1"/>
  <c r="AA44" i="1" s="1"/>
  <c r="Z36" i="1"/>
  <c r="AA36" i="1" s="1"/>
  <c r="Z34" i="1"/>
  <c r="AA34" i="1" s="1"/>
  <c r="Z84" i="1"/>
  <c r="AA84" i="1" s="1"/>
  <c r="Z39" i="1"/>
  <c r="AA39" i="1" s="1"/>
  <c r="Z32" i="1"/>
  <c r="AA32" i="1" s="1"/>
  <c r="Z78" i="1"/>
  <c r="AA78" i="1" s="1"/>
  <c r="Z130" i="1"/>
  <c r="AA130" i="1" s="1"/>
  <c r="Z80" i="1"/>
  <c r="AA80" i="1" s="1"/>
  <c r="Z21" i="1"/>
  <c r="AA21" i="1" s="1"/>
  <c r="Z71" i="1"/>
  <c r="AA71" i="1" s="1"/>
  <c r="Z121" i="1"/>
  <c r="AA121" i="1" s="1"/>
  <c r="Z42" i="1"/>
  <c r="AA42" i="1" s="1"/>
  <c r="Z92" i="1"/>
  <c r="AA92" i="1" s="1"/>
  <c r="Z142" i="1"/>
  <c r="AA142" i="1" s="1"/>
  <c r="Z94" i="1"/>
  <c r="AA94" i="1" s="1"/>
  <c r="Z107" i="1"/>
  <c r="AA107" i="1" s="1"/>
  <c r="Z59" i="1"/>
  <c r="AA59" i="1" s="1"/>
  <c r="Z109" i="1"/>
  <c r="AA109" i="1" s="1"/>
  <c r="Z23" i="1"/>
  <c r="AA23" i="1" s="1"/>
  <c r="Z123" i="1"/>
  <c r="AA123" i="1" s="1"/>
  <c r="Z35" i="1"/>
  <c r="AA35" i="1" s="1"/>
  <c r="Z85" i="1"/>
  <c r="AA85" i="1" s="1"/>
  <c r="Z12" i="1"/>
  <c r="AA12" i="1" s="1"/>
  <c r="Z88" i="1"/>
  <c r="AA88" i="1" s="1"/>
  <c r="Z138" i="1"/>
  <c r="AA138" i="1" s="1"/>
  <c r="Z40" i="1"/>
  <c r="AA40" i="1" s="1"/>
  <c r="Z90" i="1"/>
  <c r="AA90" i="1" s="1"/>
  <c r="Z31" i="1"/>
  <c r="AA31" i="1" s="1"/>
  <c r="Z81" i="1"/>
  <c r="AA81" i="1" s="1"/>
  <c r="Z52" i="1"/>
  <c r="AA52" i="1" s="1"/>
  <c r="Z102" i="1"/>
  <c r="AA102" i="1" s="1"/>
  <c r="Z67" i="1"/>
  <c r="AA67" i="1" s="1"/>
  <c r="Z117" i="1"/>
  <c r="AA117" i="1" s="1"/>
  <c r="Z69" i="1"/>
  <c r="AA69" i="1" s="1"/>
  <c r="Z119" i="1"/>
  <c r="AA119" i="1" s="1"/>
  <c r="Z66" i="1"/>
  <c r="AA66" i="1" s="1"/>
  <c r="Z140" i="1"/>
  <c r="AA140" i="1" s="1"/>
  <c r="Z17" i="1"/>
  <c r="AA17" i="1" s="1"/>
  <c r="Z98" i="1"/>
  <c r="AA98" i="1" s="1"/>
  <c r="Z50" i="1"/>
  <c r="AA50" i="1" s="1"/>
  <c r="Z100" i="1"/>
  <c r="AA100" i="1" s="1"/>
  <c r="Z41" i="1"/>
  <c r="AA41" i="1" s="1"/>
  <c r="Z91" i="1"/>
  <c r="AA91" i="1" s="1"/>
  <c r="Z141" i="1"/>
  <c r="AA141" i="1" s="1"/>
  <c r="Z11" i="1"/>
  <c r="AA11" i="1" s="1"/>
  <c r="Z62" i="1"/>
  <c r="AA62" i="1" s="1"/>
  <c r="Z112" i="1"/>
  <c r="AA112" i="1" s="1"/>
  <c r="Z54" i="1"/>
  <c r="AA54" i="1" s="1"/>
  <c r="Z74" i="1"/>
  <c r="AA74" i="1" s="1"/>
  <c r="Z79" i="1"/>
  <c r="AA79" i="1" s="1"/>
  <c r="Z136" i="1"/>
  <c r="AA136" i="1" s="1"/>
  <c r="Z127" i="1"/>
  <c r="AA127" i="1" s="1"/>
  <c r="Z43" i="1"/>
  <c r="AA43" i="1" s="1"/>
  <c r="Z93" i="1"/>
  <c r="AA93" i="1" s="1"/>
  <c r="Z55" i="1"/>
  <c r="AA55" i="1" s="1"/>
  <c r="Z105" i="1"/>
  <c r="AA105" i="1" s="1"/>
  <c r="Z26" i="1"/>
  <c r="AA26" i="1" s="1"/>
  <c r="Z76" i="1"/>
  <c r="AA76" i="1" s="1"/>
  <c r="Z126" i="1"/>
  <c r="AA126" i="1" s="1"/>
  <c r="Z27" i="1"/>
  <c r="AA27" i="1" s="1"/>
  <c r="Z58" i="1"/>
  <c r="AA58" i="1" s="1"/>
  <c r="Z60" i="1"/>
  <c r="AA60" i="1" s="1"/>
  <c r="Z110" i="1"/>
  <c r="AA110" i="1" s="1"/>
  <c r="Z51" i="1"/>
  <c r="AA51" i="1" s="1"/>
  <c r="Z101" i="1"/>
  <c r="AA101" i="1" s="1"/>
  <c r="Z22" i="1"/>
  <c r="AA22" i="1" s="1"/>
  <c r="Z72" i="1"/>
  <c r="AA72" i="1" s="1"/>
  <c r="Z122" i="1"/>
  <c r="AA122" i="1" s="1"/>
  <c r="S143" i="1"/>
  <c r="S144" i="1"/>
  <c r="T143" i="1"/>
  <c r="T144" i="1"/>
  <c r="M143" i="1"/>
  <c r="M144" i="1"/>
  <c r="L143" i="1"/>
  <c r="L144" i="1"/>
</calcChain>
</file>

<file path=xl/sharedStrings.xml><?xml version="1.0" encoding="utf-8"?>
<sst xmlns="http://schemas.openxmlformats.org/spreadsheetml/2006/main" count="872" uniqueCount="189">
  <si>
    <t>Locality Name</t>
  </si>
  <si>
    <t>Early Voting</t>
  </si>
  <si>
    <t>Election Day</t>
  </si>
  <si>
    <t>By Mail**</t>
  </si>
  <si>
    <t>Provisional</t>
  </si>
  <si>
    <t>Totals</t>
  </si>
  <si>
    <t>Curbside***</t>
  </si>
  <si>
    <t>ACCOMACK COUNTY</t>
  </si>
  <si>
    <t>ALBEMARLE COUNTY</t>
  </si>
  <si>
    <t>ALEXANDRIA CITY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</si>
  <si>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</si>
  <si>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</si>
  <si>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</si>
  <si>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</si>
  <si>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</si>
  <si>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</si>
  <si>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</si>
  <si>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</si>
  <si>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</si>
  <si>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</si>
  <si>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BRISTOL CITY</t>
  </si>
  <si>
    <t>BRUNSWICK COUNTY</t>
  </si>
  <si>
    <t>BUCHANAN COUNTY</t>
  </si>
  <si>
    <t>BUCKINGHAM COUNTY</t>
  </si>
  <si>
    <t>BUENA VISTA CITY</t>
  </si>
  <si>
    <t>CAMPBELL COUNTY</t>
  </si>
  <si>
    <t>CAROLINE COUNTY</t>
  </si>
  <si>
    <t>CARROLL COUNTY</t>
  </si>
  <si>
    <t>CHARLES CITY COUNTY</t>
  </si>
  <si>
    <t>CHARLOTTE COUNTY</t>
  </si>
  <si>
    <t>CHARLOTTESVILLE CITY</t>
  </si>
  <si>
    <t>CHESAPEAKE CITY</t>
  </si>
  <si>
    <t>CHESTERFIELD COUNTY</t>
  </si>
  <si>
    <t>CLARKE COUNTY</t>
  </si>
  <si>
    <t>COLONIAL HEIGHTS CITY</t>
  </si>
  <si>
    <t>COVINGTON CITY</t>
  </si>
  <si>
    <t>CRAIG COUNTY</t>
  </si>
  <si>
    <t>CULPEPER COUNTY</t>
  </si>
  <si>
    <t>CUMBERLAND COUNTY</t>
  </si>
  <si>
    <t>DANVILLE CITY</t>
  </si>
  <si>
    <t>DICKENSON COUNTY</t>
  </si>
  <si>
    <t>DINWIDDIE COUNTY</t>
  </si>
  <si>
    <t>EMPORIA CITY</t>
  </si>
  <si>
    <t>ESSEX COUNTY</t>
  </si>
  <si>
    <t>FAIRFAX CITY</t>
  </si>
  <si>
    <t>FAIRFAX COUNTY</t>
  </si>
  <si>
    <t>FALLS CHURCH CITY</t>
  </si>
  <si>
    <t>FAUQUIER COUNTY</t>
  </si>
  <si>
    <t>FLOYD COUNTY</t>
  </si>
  <si>
    <t>FLUVANNA COUNTY</t>
  </si>
  <si>
    <t>FRANKLIN CITY</t>
  </si>
  <si>
    <t>FRANKLIN COUNTY</t>
  </si>
  <si>
    <t>FREDERICK COUNTY</t>
  </si>
  <si>
    <t>FREDERICKSBURG CITY</t>
  </si>
  <si>
    <t>GALAX CITY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</si>
  <si>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</si>
  <si>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</si>
  <si>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</si>
  <si>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</si>
  <si>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</si>
  <si>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</si>
  <si>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</si>
  <si>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HAMPTON CITY</t>
  </si>
  <si>
    <t>HANOVER COUNTY</t>
  </si>
  <si>
    <t>HARRISONBURG CITY</t>
  </si>
  <si>
    <t>HENRICO COUNTY</t>
  </si>
  <si>
    <t>HENRY COUNTY</t>
  </si>
  <si>
    <t>HIGHLAND COUNTY</t>
  </si>
  <si>
    <t>HOPEWELL CITY</t>
  </si>
  <si>
    <t>ISLE OF WIGHT COUNTY</t>
  </si>
  <si>
    <t>JAMES CITY COUNTY</t>
  </si>
  <si>
    <t>KING &amp; QUEEN COUNTY</t>
  </si>
  <si>
    <t>KING GEORGE COUNTY</t>
  </si>
  <si>
    <t>KING WILLIAM COUNTY</t>
  </si>
  <si>
    <t>LANCASTER COUNTY</t>
  </si>
  <si>
    <t>LEE COUNTY</t>
  </si>
  <si>
    <t>LEXINGTON CITY</t>
  </si>
  <si>
    <t>LOUDOUN COUNTY</t>
  </si>
  <si>
    <t>LOUISA COUNTY</t>
  </si>
  <si>
    <t>LUNENBURG COUNTY</t>
  </si>
  <si>
    <t>LYNCHBURG CITY</t>
  </si>
  <si>
    <t>MADISON COUNTY</t>
  </si>
  <si>
    <t>MANASSAS CITY</t>
  </si>
  <si>
    <t>MANASSAS PARK CITY</t>
  </si>
  <si>
    <t>MARTINSVILLE CITY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</si>
  <si>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</si>
  <si>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</si>
  <si>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</si>
  <si>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</si>
  <si>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</si>
  <si>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</si>
  <si>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NEWPORT NEWS CITY</t>
  </si>
  <si>
    <t>NORFOLK CITY</t>
  </si>
  <si>
    <t>NORTHAMPTON COUNTY</t>
  </si>
  <si>
    <t>NORTHUMBERLAND COUNTY</t>
  </si>
  <si>
    <t>NORTON CITY</t>
  </si>
  <si>
    <t>NOTTOWAY COUNTY</t>
  </si>
  <si>
    <t>ORANGE COUNTY</t>
  </si>
  <si>
    <t>PAGE COUNTY</t>
  </si>
  <si>
    <t>PATRICK COUNTY</t>
  </si>
  <si>
    <t>PETERSBURG CITY</t>
  </si>
  <si>
    <t>PITTSYLVANIA COUNTY</t>
  </si>
  <si>
    <t>POQUOSON CITY</t>
  </si>
  <si>
    <t>PORTSMOUTH CITY</t>
  </si>
  <si>
    <t>POWHATAN COUNTY</t>
  </si>
  <si>
    <t>PRINCE EDWARD COUNTY</t>
  </si>
  <si>
    <t>PRINCE GEORGE COUNTY</t>
  </si>
  <si>
    <t>PRINCE WILLIAM COUNTY</t>
  </si>
  <si>
    <t>PULASKI COUNTY</t>
  </si>
  <si>
    <t>RADFORD CITY</t>
  </si>
  <si>
    <t>RAPPAHANNOCK COUNTY</t>
  </si>
  <si>
    <t>RICHMOND CITY</t>
  </si>
  <si>
    <t>RICHMOND COUNTY</t>
  </si>
  <si>
    <t>ROANOKE CITY</t>
  </si>
  <si>
    <t>ROANOKE COUNTY</t>
  </si>
  <si>
    <t>ROCKBRIDGE COUNTY</t>
  </si>
  <si>
    <t>ROCKINGHAM COUNTY</t>
  </si>
  <si>
    <t>RUSSELL COUNTY</t>
  </si>
  <si>
    <t>SALEM CITY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</si>
  <si>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</si>
  <si>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</si>
  <si>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</si>
  <si>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</si>
  <si>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</si>
  <si>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</si>
  <si>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STAUNTON CITY</t>
  </si>
  <si>
    <t>SUFFOLK CITY</t>
  </si>
  <si>
    <t>SURRY COUNTY</t>
  </si>
  <si>
    <t>SUSSEX COUNTY</t>
  </si>
  <si>
    <t>TAZEWELL COUNTY</t>
  </si>
  <si>
    <t>VIRGINIA BEACH CITY</t>
  </si>
  <si>
    <t>WARREN COUNTY</t>
  </si>
  <si>
    <t>WASHINGTON COUNTY</t>
  </si>
  <si>
    <t>WAYNESBORO CITY</t>
  </si>
  <si>
    <t>WESTMORELAND COUNTY</t>
  </si>
  <si>
    <t>WILLIAMSBURG CITY</t>
  </si>
  <si>
    <t>WINCHESTER CITY</t>
  </si>
  <si>
    <t>WISE COUNTY</t>
  </si>
  <si>
    <t>WYTHE COUNTY</t>
  </si>
  <si>
    <t>YORK COUNTY</t>
  </si>
  <si>
    <t>Total</t>
  </si>
  <si>
    <r>
      <t>By Mail** - </t>
    </r>
    <r>
      <rPr>
        <sz val="12"/>
        <color rgb="FF0000FF"/>
        <rFont val="Arial"/>
        <family val="2"/>
      </rPr>
      <t>Ballots mailed to voters and returned by mail, directly to the Elections Office, or to a drop-off location.</t>
    </r>
  </si>
  <si>
    <r>
      <t>Curbside*** - </t>
    </r>
    <r>
      <rPr>
        <sz val="12"/>
        <color rgb="FF0000FF"/>
        <rFont val="Arial"/>
        <family val="2"/>
      </rPr>
      <t>Ballots Processed Curbside of Polling Location. Curbside numbers are included in the Total.</t>
    </r>
  </si>
  <si>
    <t>Page generated on 12/06/2022 02:16 AM</t>
  </si>
  <si>
    <t>LocalityName</t>
  </si>
  <si>
    <t>EarlyVoting_DAL</t>
  </si>
  <si>
    <t>Provisional_DAL</t>
  </si>
  <si>
    <t>ElectionDay_VHL</t>
  </si>
  <si>
    <t>Absentee_VHL</t>
  </si>
  <si>
    <t>Provisional_ElectionDay_VHL</t>
  </si>
  <si>
    <t>Provisional_Absentee_VHL</t>
  </si>
  <si>
    <t>Total VHL</t>
  </si>
  <si>
    <t>Mail_In_DAL</t>
  </si>
  <si>
    <t>Total DAL</t>
  </si>
  <si>
    <t>LocalityCode</t>
  </si>
  <si>
    <t>Dates(s):</t>
  </si>
  <si>
    <t xml:space="preserve">Source(s): </t>
  </si>
  <si>
    <t>https://results.elections.virginia.gov/vaelections/2022%20November%20General/Site/Statistics/Turnout.html</t>
  </si>
  <si>
    <t>Daily Absentee List</t>
  </si>
  <si>
    <t>Voter History List</t>
  </si>
  <si>
    <t>ELECT Site</t>
  </si>
  <si>
    <t>Net</t>
  </si>
  <si>
    <t>Sum Abs Value</t>
  </si>
  <si>
    <t xml:space="preserve">More Ballots in ELECT Website </t>
  </si>
  <si>
    <t>delta Provisional (VHL)</t>
  </si>
  <si>
    <t>delta Early or Mail (VHL)</t>
  </si>
  <si>
    <t>delta ByMail (DAL)</t>
  </si>
  <si>
    <t>delta ED (VHL)</t>
  </si>
  <si>
    <t>delta EV (DAL)</t>
  </si>
  <si>
    <t>More Ballots In DAL</t>
  </si>
  <si>
    <t>More Ballots In VHL</t>
  </si>
  <si>
    <t>MAX( |Net VHL| , |Net DAL| )</t>
  </si>
  <si>
    <t>Net VHL</t>
  </si>
  <si>
    <t>Sum Abs Value VHL</t>
  </si>
  <si>
    <t>Net DAL</t>
  </si>
  <si>
    <t>Sum Abs Value DAL</t>
  </si>
  <si>
    <t>Discrepancy %</t>
  </si>
  <si>
    <r>
      <t xml:space="preserve">delta ED (VHL): </t>
    </r>
    <r>
      <rPr>
        <sz val="12"/>
        <color theme="1"/>
        <rFont val="Times"/>
      </rPr>
      <t>This is the change in Election Day ballot numbers as calculated by subtracting the VHL ("Election Day" AND NOT "Provisional") ballots from the official turnout report "Election Day" tally.</t>
    </r>
  </si>
  <si>
    <r>
      <t xml:space="preserve">delta Provisional (VHL): </t>
    </r>
    <r>
      <rPr>
        <sz val="12"/>
        <color theme="1"/>
        <rFont val="Times"/>
      </rPr>
      <t>This is the change in Provisional ballot numbers as calculated by subtracting the VHL "Provisional" ballot total from the official turnout report "Provisional" tally.</t>
    </r>
  </si>
  <si>
    <r>
      <t>delta Early or Mail (VHL): </t>
    </r>
    <r>
      <rPr>
        <sz val="12"/>
        <color theme="1"/>
        <rFont val="Times"/>
      </rPr>
      <t xml:space="preserve"> This is the change in Early OR Mail-In ballot numbers as calculated by subtracting the VHL ("Absentee" AND NOT "Provisional") ballots from the official turnout report ("Early Voting" + "Mail In") tally.</t>
    </r>
  </si>
  <si>
    <r>
      <t xml:space="preserve">delta Provisional (VHL): </t>
    </r>
    <r>
      <rPr>
        <sz val="12"/>
        <color theme="1"/>
        <rFont val="Times"/>
      </rPr>
      <t>This is the change in Provisional ballot numbers as calculated by subtracting the VHL "Provisional" ballots from the official turnout report "Provisional" tally.</t>
    </r>
  </si>
  <si>
    <r>
      <t xml:space="preserve">Net VHL: </t>
    </r>
    <r>
      <rPr>
        <sz val="11"/>
        <color theme="1"/>
        <rFont val="Helvetica"/>
        <family val="2"/>
      </rPr>
      <t>The net sum of the VHL differences for each locality</t>
    </r>
  </si>
  <si>
    <r>
      <t xml:space="preserve">Sum Abs Value VHL: </t>
    </r>
    <r>
      <rPr>
        <sz val="11"/>
        <color theme="1"/>
        <rFont val="Helvetica"/>
        <family val="2"/>
      </rPr>
      <t>The sum of the absolute values of the VHL differences for each locality</t>
    </r>
  </si>
  <si>
    <r>
      <t xml:space="preserve">delta EV (DAL): </t>
    </r>
    <r>
      <rPr>
        <sz val="12"/>
        <color theme="1"/>
        <rFont val="Times"/>
      </rPr>
      <t>This is the change in the Early Vote ballot numbers as calculated by subtracting the DAL "On Machine" ballots from the official turnout report "Early Vote" tally.</t>
    </r>
  </si>
  <si>
    <r>
      <t xml:space="preserve">delta ByMail (DAL): </t>
    </r>
    <r>
      <rPr>
        <sz val="12"/>
        <color theme="1"/>
        <rFont val="Times"/>
      </rPr>
      <t>This is the change in the Mail In ballot numbers as calculated by subtracting the DAL ("Pre-Processed" + "On Machine") ballots from the official turnout report "Mail In" tally.</t>
    </r>
  </si>
  <si>
    <r>
      <t xml:space="preserve">Net DAL: </t>
    </r>
    <r>
      <rPr>
        <sz val="10"/>
        <color theme="1"/>
        <rFont val="Arial"/>
        <family val="2"/>
      </rPr>
      <t>The net sum of the DAL differences in each locality</t>
    </r>
  </si>
  <si>
    <r>
      <t xml:space="preserve">Sum Abs Value DAL: </t>
    </r>
    <r>
      <rPr>
        <sz val="10"/>
        <color theme="1"/>
        <rFont val="Arial"/>
        <family val="2"/>
      </rPr>
      <t>The sum of the absolute values of the DAL differences in each locality.</t>
    </r>
  </si>
  <si>
    <t>Abs VHL - Abs DAL</t>
  </si>
  <si>
    <t>Abs VHL - Abs DAL (no Prov)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</si>
</sst>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b/>
      <sz val="8"/>
      <color rgb="FF333333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2"/>
      <color theme="1"/>
      <name val="Times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Helvetica"/>
      <family val="2"/>
    </font>
    <font>
      <b/>
      <sz val="11"/>
      <color theme="1"/>
      <name val="Helvetica"/>
      <family val="2"/>
    </font>
    <font>
      <b/>
      <sz val="10"/>
      <color theme="1"/>
      <name val="Helvetica Neue"/>
      <family val="2"/>
    </font>
    <font>
      <sz val="13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auto="1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8" fillId="0" borderId="4" xfId="0" applyFont="1" applyBorder="1"/>
    <xf numFmtId="14" fontId="0" fillId="0" borderId="4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0" fillId="0" borderId="4" xfId="0" applyFont="1" applyBorder="1"/>
    <xf numFmtId="0" fontId="9" fillId="0" borderId="4" xfId="0" applyFont="1" applyBorder="1"/>
    <xf numFmtId="0" fontId="2" fillId="4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7" fillId="6" borderId="4" xfId="2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3" fontId="0" fillId="6" borderId="4" xfId="0" applyNumberForma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3" fontId="2" fillId="6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3" fontId="10" fillId="6" borderId="4" xfId="0" applyNumberFormat="1" applyFont="1" applyFill="1" applyBorder="1"/>
    <xf numFmtId="10" fontId="2" fillId="0" borderId="4" xfId="0" applyNumberFormat="1" applyFont="1" applyBorder="1" applyAlignment="1">
      <alignment horizontal="center" vertical="center"/>
    </xf>
    <xf numFmtId="10" fontId="10" fillId="0" borderId="4" xfId="0" applyNumberFormat="1" applyFont="1" applyBorder="1" applyAlignment="1">
      <alignment horizontal="center" vertical="center"/>
    </xf>
    <xf numFmtId="10" fontId="10" fillId="0" borderId="4" xfId="0" applyNumberFormat="1" applyFont="1" applyBorder="1"/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6" fillId="0" borderId="0" xfId="0" applyFont="1"/>
    <xf numFmtId="0" fontId="7" fillId="0" borderId="0" xfId="2"/>
    <xf numFmtId="3" fontId="17" fillId="0" borderId="0" xfId="0" applyNumberFormat="1" applyFont="1"/>
    <xf numFmtId="0" fontId="17" fillId="0" borderId="0" xfId="0" applyFont="1"/>
    <xf numFmtId="0" fontId="13" fillId="0" borderId="5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0" xfId="0" applyFont="1" applyAlignment="1">
      <alignment wrapText="1"/>
    </xf>
    <xf numFmtId="0" fontId="15" fillId="0" borderId="8" xfId="0" applyFont="1" applyBorder="1" applyAlignment="1">
      <alignment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9" xfId="0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3">
    <cellStyle name="Bad" xfId="1" builtinId="27"/>
    <cellStyle name="Hyperlink" xfId="2" builtinId="8"/>
    <cellStyle name="Normal" xfId="0" builtinId="0"/>
  </cellStyles>
  <dxfs count="7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EF39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esults.elections.virginia.gov/vaelections/2022%20November%20General/Site/Statistics/Turnout/SPOTSYLVANIA_COUNTY.html" TargetMode="External"/><Relationship Id="rId21" Type="http://schemas.openxmlformats.org/officeDocument/2006/relationships/hyperlink" Target="https://results.elections.virginia.gov/vaelections/2022%20November%20General/Site/Statistics/Turnout/CARROLL_COUNTY.html" TargetMode="External"/><Relationship Id="rId324" Type="http://schemas.openxmlformats.org/officeDocument/2006/relationships/hyperlink" Target="https://results.elections.virginia.gov/vaelections/2022%20November%20General/Site/Statistics/Turnout/MANASSAS_CITY.html" TargetMode="External"/><Relationship Id="rId531" Type="http://schemas.openxmlformats.org/officeDocument/2006/relationships/hyperlink" Target="https://results.elections.virginia.gov/vaelections/2022%20November%20General/Site/Statistics/Turnout/WYTHE_COUNTY.html" TargetMode="External"/><Relationship Id="rId170" Type="http://schemas.openxmlformats.org/officeDocument/2006/relationships/hyperlink" Target="https://results.elections.virginia.gov/vaelections/2022%20November%20General/Site/Statistics/Turnout/PORTSMOUTH_CITY.html" TargetMode="External"/><Relationship Id="rId268" Type="http://schemas.openxmlformats.org/officeDocument/2006/relationships/hyperlink" Target="https://results.elections.virginia.gov/vaelections/2022%20November%20General/Site/Statistics/Turnout/WYTHE_COUNTY.html" TargetMode="External"/><Relationship Id="rId475" Type="http://schemas.openxmlformats.org/officeDocument/2006/relationships/hyperlink" Target="https://results.elections.virginia.gov/vaelections/2022%20November%20General/Site/Statistics/Turnout/MANASSAS_CITY.html" TargetMode="External"/><Relationship Id="rId32" Type="http://schemas.openxmlformats.org/officeDocument/2006/relationships/hyperlink" Target="https://results.elections.virginia.gov/vaelections/2022%20November%20General/Site/Statistics/Turnout/CUMBERLAND_COUNTY.html" TargetMode="External"/><Relationship Id="rId128" Type="http://schemas.openxmlformats.org/officeDocument/2006/relationships/hyperlink" Target="https://results.elections.virginia.gov/vaelections/2022%20November%20General/Site/Statistics/Turnout/WESTMORELAND_COUNTY.html" TargetMode="External"/><Relationship Id="rId335" Type="http://schemas.openxmlformats.org/officeDocument/2006/relationships/hyperlink" Target="https://results.elections.virginia.gov/vaelections/2022%20November%20General/Site/Statistics/Turnout/KING_&amp;_QUEEN_COUNTY.html" TargetMode="External"/><Relationship Id="rId181" Type="http://schemas.openxmlformats.org/officeDocument/2006/relationships/hyperlink" Target="https://results.elections.virginia.gov/vaelections/2022%20November%20General/Site/Statistics/Turnout/NORFOLK_CITY.html" TargetMode="External"/><Relationship Id="rId402" Type="http://schemas.openxmlformats.org/officeDocument/2006/relationships/hyperlink" Target="https://results.elections.virginia.gov/vaelections/2022%20November%20General/Site/Statistics/Turnout/ALEXANDRIA_CITY.html" TargetMode="External"/><Relationship Id="rId279" Type="http://schemas.openxmlformats.org/officeDocument/2006/relationships/hyperlink" Target="https://results.elections.virginia.gov/vaelections/2022%20November%20General/Site/Statistics/Turnout/SURRY_COUNTY.html" TargetMode="External"/><Relationship Id="rId444" Type="http://schemas.openxmlformats.org/officeDocument/2006/relationships/hyperlink" Target="https://results.elections.virginia.gov/vaelections/2022%20November%20General/Site/Statistics/Turnout/FRANKLIN_COUNTY.html" TargetMode="External"/><Relationship Id="rId486" Type="http://schemas.openxmlformats.org/officeDocument/2006/relationships/hyperlink" Target="https://results.elections.virginia.gov/vaelections/2022%20November%20General/Site/Statistics/Turnout/NORTHAMPTON_COUNTY.html" TargetMode="External"/><Relationship Id="rId43" Type="http://schemas.openxmlformats.org/officeDocument/2006/relationships/hyperlink" Target="https://results.elections.virginia.gov/vaelections/2022%20November%20General/Site/Statistics/Turnout/FLUVANNA_COUNTY.html" TargetMode="External"/><Relationship Id="rId139" Type="http://schemas.openxmlformats.org/officeDocument/2006/relationships/hyperlink" Target="https://results.elections.virginia.gov/vaelections/2022%20November%20General/Site/Statistics/Turnout/WESTMORELAND_COUNTY.html" TargetMode="External"/><Relationship Id="rId290" Type="http://schemas.openxmlformats.org/officeDocument/2006/relationships/hyperlink" Target="https://results.elections.virginia.gov/vaelections/2022%20November%20General/Site/Statistics/Turnout/ROCKINGHAM_COUNTY.html" TargetMode="External"/><Relationship Id="rId304" Type="http://schemas.openxmlformats.org/officeDocument/2006/relationships/hyperlink" Target="https://results.elections.virginia.gov/vaelections/2022%20November%20General/Site/Statistics/Turnout/POQUOSON_CITY.html" TargetMode="External"/><Relationship Id="rId346" Type="http://schemas.openxmlformats.org/officeDocument/2006/relationships/hyperlink" Target="https://results.elections.virginia.gov/vaelections/2022%20November%20General/Site/Statistics/Turnout/GREENSVILLE_COUNTY.html" TargetMode="External"/><Relationship Id="rId388" Type="http://schemas.openxmlformats.org/officeDocument/2006/relationships/hyperlink" Target="https://results.elections.virginia.gov/vaelections/2022%20November%20General/Site/Statistics/Turnout/BLAND_COUNTY.html" TargetMode="External"/><Relationship Id="rId511" Type="http://schemas.openxmlformats.org/officeDocument/2006/relationships/hyperlink" Target="https://results.elections.virginia.gov/vaelections/2022%20November%20General/Site/Statistics/Turnout/SALEM_CITY.html" TargetMode="External"/><Relationship Id="rId85" Type="http://schemas.openxmlformats.org/officeDocument/2006/relationships/hyperlink" Target="https://results.elections.virginia.gov/vaelections/2022%20November%20General/Site/Statistics/Turnout/NEWPORT_NEWS_CITY.html" TargetMode="External"/><Relationship Id="rId150" Type="http://schemas.openxmlformats.org/officeDocument/2006/relationships/hyperlink" Target="https://results.elections.virginia.gov/vaelections/2022%20November%20General/Site/Statistics/Turnout/SPOTSYLVANIA_COUNTY.html" TargetMode="External"/><Relationship Id="rId192" Type="http://schemas.openxmlformats.org/officeDocument/2006/relationships/hyperlink" Target="https://results.elections.virginia.gov/vaelections/2022%20November%20General/Site/Statistics/Turnout/MADISON_COUNTY.html" TargetMode="External"/><Relationship Id="rId206" Type="http://schemas.openxmlformats.org/officeDocument/2006/relationships/hyperlink" Target="https://results.elections.virginia.gov/vaelections/2022%20November%20General/Site/Statistics/Turnout/HIGHLAND_COUNTY.html" TargetMode="External"/><Relationship Id="rId413" Type="http://schemas.openxmlformats.org/officeDocument/2006/relationships/hyperlink" Target="https://results.elections.virginia.gov/vaelections/2022%20November%20General/Site/Statistics/Turnout/BRISTOL_CITY.html" TargetMode="External"/><Relationship Id="rId248" Type="http://schemas.openxmlformats.org/officeDocument/2006/relationships/hyperlink" Target="https://results.elections.virginia.gov/vaelections/2022%20November%20General/Site/Statistics/Turnout/CAMPBELL_COUNTY.html" TargetMode="External"/><Relationship Id="rId455" Type="http://schemas.openxmlformats.org/officeDocument/2006/relationships/hyperlink" Target="https://results.elections.virginia.gov/vaelections/2022%20November%20General/Site/Statistics/Turnout/HAMPTON_CITY.html" TargetMode="External"/><Relationship Id="rId497" Type="http://schemas.openxmlformats.org/officeDocument/2006/relationships/hyperlink" Target="https://results.elections.virginia.gov/vaelections/2022%20November%20General/Site/Statistics/Turnout/POWHATAN_COUNTY.html" TargetMode="External"/><Relationship Id="rId12" Type="http://schemas.openxmlformats.org/officeDocument/2006/relationships/hyperlink" Target="https://results.elections.virginia.gov/vaelections/2022%20November%20General/Site/Statistics/Turnout/BLAND_COUNTY.html" TargetMode="External"/><Relationship Id="rId108" Type="http://schemas.openxmlformats.org/officeDocument/2006/relationships/hyperlink" Target="https://results.elections.virginia.gov/vaelections/2022%20November%20General/Site/Statistics/Turnout/ROANOKE_COUNTY.html" TargetMode="External"/><Relationship Id="rId315" Type="http://schemas.openxmlformats.org/officeDocument/2006/relationships/hyperlink" Target="https://results.elections.virginia.gov/vaelections/2022%20November%20General/Site/Statistics/Turnout/NEWPORT_NEWS_CITY.html" TargetMode="External"/><Relationship Id="rId357" Type="http://schemas.openxmlformats.org/officeDocument/2006/relationships/hyperlink" Target="https://results.elections.virginia.gov/vaelections/2022%20November%20General/Site/Statistics/Turnout/FLUVANNA_COUNTY.html" TargetMode="External"/><Relationship Id="rId522" Type="http://schemas.openxmlformats.org/officeDocument/2006/relationships/hyperlink" Target="https://results.elections.virginia.gov/vaelections/2022%20November%20General/Site/Statistics/Turnout/TAZEWELL_COUNTY.html" TargetMode="External"/><Relationship Id="rId54" Type="http://schemas.openxmlformats.org/officeDocument/2006/relationships/hyperlink" Target="https://results.elections.virginia.gov/vaelections/2022%20November%20General/Site/Statistics/Turnout/GREENSVILLE_COUNTY.html" TargetMode="External"/><Relationship Id="rId96" Type="http://schemas.openxmlformats.org/officeDocument/2006/relationships/hyperlink" Target="https://results.elections.virginia.gov/vaelections/2022%20November%20General/Site/Statistics/Turnout/POQUOSON_CITY.html" TargetMode="External"/><Relationship Id="rId161" Type="http://schemas.openxmlformats.org/officeDocument/2006/relationships/hyperlink" Target="https://results.elections.virginia.gov/vaelections/2022%20November%20General/Site/Statistics/Turnout/RICHMOND_COUNTY.html" TargetMode="External"/><Relationship Id="rId217" Type="http://schemas.openxmlformats.org/officeDocument/2006/relationships/hyperlink" Target="https://results.elections.virginia.gov/vaelections/2022%20November%20General/Site/Statistics/Turnout/GLOUCESTER_COUNTY.html" TargetMode="External"/><Relationship Id="rId399" Type="http://schemas.openxmlformats.org/officeDocument/2006/relationships/hyperlink" Target="https://results.elections.virginia.gov/vaelections/2022%20November%20General/Site/Statistics/Turnout/ACCOMACK_COUNTY.html" TargetMode="External"/><Relationship Id="rId259" Type="http://schemas.openxmlformats.org/officeDocument/2006/relationships/hyperlink" Target="https://results.elections.virginia.gov/vaelections/2022%20November%20General/Site/Statistics/Turnout/ARLINGTON_COUNTY.html" TargetMode="External"/><Relationship Id="rId424" Type="http://schemas.openxmlformats.org/officeDocument/2006/relationships/hyperlink" Target="https://results.elections.virginia.gov/vaelections/2022%20November%20General/Site/Statistics/Turnout/CHESAPEAKE_CITY.html" TargetMode="External"/><Relationship Id="rId466" Type="http://schemas.openxmlformats.org/officeDocument/2006/relationships/hyperlink" Target="https://results.elections.virginia.gov/vaelections/2022%20November%20General/Site/Statistics/Turnout/KING_WILLIAM_COUNTY.html" TargetMode="External"/><Relationship Id="rId23" Type="http://schemas.openxmlformats.org/officeDocument/2006/relationships/hyperlink" Target="https://results.elections.virginia.gov/vaelections/2022%20November%20General/Site/Statistics/Turnout/CHARLOTTE_COUNTY.html" TargetMode="External"/><Relationship Id="rId119" Type="http://schemas.openxmlformats.org/officeDocument/2006/relationships/hyperlink" Target="https://results.elections.virginia.gov/vaelections/2022%20November%20General/Site/Statistics/Turnout/STAUNTON_CITY.html" TargetMode="External"/><Relationship Id="rId270" Type="http://schemas.openxmlformats.org/officeDocument/2006/relationships/hyperlink" Target="https://results.elections.virginia.gov/vaelections/2022%20November%20General/Site/Statistics/Turnout/WINCHESTER_CITY.html" TargetMode="External"/><Relationship Id="rId326" Type="http://schemas.openxmlformats.org/officeDocument/2006/relationships/hyperlink" Target="https://results.elections.virginia.gov/vaelections/2022%20November%20General/Site/Statistics/Turnout/LYNCHBURG_CITY.html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s://results.elections.virginia.gov/vaelections/2022%20November%20General/Site/Statistics/Turnout/KING_&amp;_QUEEN_COUNTY.html" TargetMode="External"/><Relationship Id="rId130" Type="http://schemas.openxmlformats.org/officeDocument/2006/relationships/hyperlink" Target="https://results.elections.virginia.gov/vaelections/2022%20November%20General/Site/Statistics/Turnout/WINCHESTER_CITY.html" TargetMode="External"/><Relationship Id="rId368" Type="http://schemas.openxmlformats.org/officeDocument/2006/relationships/hyperlink" Target="https://results.elections.virginia.gov/vaelections/2022%20November%20General/Site/Statistics/Turnout/CUMBERLAND_COUNTY.html" TargetMode="External"/><Relationship Id="rId172" Type="http://schemas.openxmlformats.org/officeDocument/2006/relationships/hyperlink" Target="https://results.elections.virginia.gov/vaelections/2022%20November%20General/Site/Statistics/Turnout/PITTSYLVANIA_COUNTY.html" TargetMode="External"/><Relationship Id="rId228" Type="http://schemas.openxmlformats.org/officeDocument/2006/relationships/hyperlink" Target="https://results.elections.virginia.gov/vaelections/2022%20November%20General/Site/Statistics/Turnout/FAIRFAX_COUNTY.html" TargetMode="External"/><Relationship Id="rId435" Type="http://schemas.openxmlformats.org/officeDocument/2006/relationships/hyperlink" Target="https://results.elections.virginia.gov/vaelections/2022%20November%20General/Site/Statistics/Turnout/EMPORIA_CITY.html" TargetMode="External"/><Relationship Id="rId477" Type="http://schemas.openxmlformats.org/officeDocument/2006/relationships/hyperlink" Target="https://results.elections.virginia.gov/vaelections/2022%20November%20General/Site/Statistics/Turnout/MARTINSVILLE_CITY.html" TargetMode="External"/><Relationship Id="rId281" Type="http://schemas.openxmlformats.org/officeDocument/2006/relationships/hyperlink" Target="https://results.elections.virginia.gov/vaelections/2022%20November%20General/Site/Statistics/Turnout/STAUNTON_CITY.html" TargetMode="External"/><Relationship Id="rId337" Type="http://schemas.openxmlformats.org/officeDocument/2006/relationships/hyperlink" Target="https://results.elections.virginia.gov/vaelections/2022%20November%20General/Site/Statistics/Turnout/ISLE_OF_WIGHT_COUNTY.html" TargetMode="External"/><Relationship Id="rId502" Type="http://schemas.openxmlformats.org/officeDocument/2006/relationships/hyperlink" Target="https://results.elections.virginia.gov/vaelections/2022%20November%20General/Site/Statistics/Turnout/RADFORD_CITY.html" TargetMode="External"/><Relationship Id="rId34" Type="http://schemas.openxmlformats.org/officeDocument/2006/relationships/hyperlink" Target="https://results.elections.virginia.gov/vaelections/2022%20November%20General/Site/Statistics/Turnout/DICKENSON_COUNTY.html" TargetMode="External"/><Relationship Id="rId76" Type="http://schemas.openxmlformats.org/officeDocument/2006/relationships/hyperlink" Target="https://results.elections.virginia.gov/vaelections/2022%20November%20General/Site/Statistics/Turnout/MANASSAS_CITY.html" TargetMode="External"/><Relationship Id="rId141" Type="http://schemas.openxmlformats.org/officeDocument/2006/relationships/hyperlink" Target="https://results.elections.virginia.gov/vaelections/2022%20November%20General/Site/Statistics/Turnout/WASHINGTON_COUNTY.html" TargetMode="External"/><Relationship Id="rId379" Type="http://schemas.openxmlformats.org/officeDocument/2006/relationships/hyperlink" Target="https://results.elections.virginia.gov/vaelections/2022%20November%20General/Site/Statistics/Turnout/CARROLL_COUNTY.html" TargetMode="External"/><Relationship Id="rId7" Type="http://schemas.openxmlformats.org/officeDocument/2006/relationships/hyperlink" Target="https://results.elections.virginia.gov/vaelections/2022%20November%20General/Site/Statistics/Turnout/APPOMATTOX_COUNTY.html" TargetMode="External"/><Relationship Id="rId183" Type="http://schemas.openxmlformats.org/officeDocument/2006/relationships/hyperlink" Target="https://results.elections.virginia.gov/vaelections/2022%20November%20General/Site/Statistics/Turnout/NEW_KENT_COUNTY.html" TargetMode="External"/><Relationship Id="rId239" Type="http://schemas.openxmlformats.org/officeDocument/2006/relationships/hyperlink" Target="https://results.elections.virginia.gov/vaelections/2022%20November%20General/Site/Statistics/Turnout/COLONIAL_HEIGHTS_CITY.html" TargetMode="External"/><Relationship Id="rId390" Type="http://schemas.openxmlformats.org/officeDocument/2006/relationships/hyperlink" Target="https://results.elections.virginia.gov/vaelections/2022%20November%20General/Site/Statistics/Turnout/BATH_COUNTY.html" TargetMode="External"/><Relationship Id="rId404" Type="http://schemas.openxmlformats.org/officeDocument/2006/relationships/hyperlink" Target="https://results.elections.virginia.gov/vaelections/2022%20November%20General/Site/Statistics/Turnout/AMELIA_COUNTY.html" TargetMode="External"/><Relationship Id="rId446" Type="http://schemas.openxmlformats.org/officeDocument/2006/relationships/hyperlink" Target="https://results.elections.virginia.gov/vaelections/2022%20November%20General/Site/Statistics/Turnout/FREDERICKSBURG_CITY.html" TargetMode="External"/><Relationship Id="rId250" Type="http://schemas.openxmlformats.org/officeDocument/2006/relationships/hyperlink" Target="https://results.elections.virginia.gov/vaelections/2022%20November%20General/Site/Statistics/Turnout/BUCKINGHAM_COUNTY.html" TargetMode="External"/><Relationship Id="rId292" Type="http://schemas.openxmlformats.org/officeDocument/2006/relationships/hyperlink" Target="https://results.elections.virginia.gov/vaelections/2022%20November%20General/Site/Statistics/Turnout/ROANOKE_COUNTY.html" TargetMode="External"/><Relationship Id="rId306" Type="http://schemas.openxmlformats.org/officeDocument/2006/relationships/hyperlink" Target="https://results.elections.virginia.gov/vaelections/2022%20November%20General/Site/Statistics/Turnout/PETERSBURG_CITY.html" TargetMode="External"/><Relationship Id="rId488" Type="http://schemas.openxmlformats.org/officeDocument/2006/relationships/hyperlink" Target="https://results.elections.virginia.gov/vaelections/2022%20November%20General/Site/Statistics/Turnout/NORTON_CITY.html" TargetMode="External"/><Relationship Id="rId45" Type="http://schemas.openxmlformats.org/officeDocument/2006/relationships/hyperlink" Target="https://results.elections.virginia.gov/vaelections/2022%20November%20General/Site/Statistics/Turnout/FRANKLIN_COUNTY.html" TargetMode="External"/><Relationship Id="rId87" Type="http://schemas.openxmlformats.org/officeDocument/2006/relationships/hyperlink" Target="https://results.elections.virginia.gov/vaelections/2022%20November%20General/Site/Statistics/Turnout/NORTHAMPTON_COUNTY.html" TargetMode="External"/><Relationship Id="rId110" Type="http://schemas.openxmlformats.org/officeDocument/2006/relationships/hyperlink" Target="https://results.elections.virginia.gov/vaelections/2022%20November%20General/Site/Statistics/Turnout/ROCKINGHAM_COUNTY.html" TargetMode="External"/><Relationship Id="rId348" Type="http://schemas.openxmlformats.org/officeDocument/2006/relationships/hyperlink" Target="https://results.elections.virginia.gov/vaelections/2022%20November%20General/Site/Statistics/Turnout/GRAYSON_COUNTY.html" TargetMode="External"/><Relationship Id="rId513" Type="http://schemas.openxmlformats.org/officeDocument/2006/relationships/hyperlink" Target="https://results.elections.virginia.gov/vaelections/2022%20November%20General/Site/Statistics/Turnout/SHENANDOAH_COUNTY.html" TargetMode="External"/><Relationship Id="rId152" Type="http://schemas.openxmlformats.org/officeDocument/2006/relationships/hyperlink" Target="https://results.elections.virginia.gov/vaelections/2022%20November%20General/Site/Statistics/Turnout/SMYTH_COUNTY.html" TargetMode="External"/><Relationship Id="rId194" Type="http://schemas.openxmlformats.org/officeDocument/2006/relationships/hyperlink" Target="https://results.elections.virginia.gov/vaelections/2022%20November%20General/Site/Statistics/Turnout/LUNENBURG_COUNTY.html" TargetMode="External"/><Relationship Id="rId208" Type="http://schemas.openxmlformats.org/officeDocument/2006/relationships/hyperlink" Target="https://results.elections.virginia.gov/vaelections/2022%20November%20General/Site/Statistics/Turnout/HENRICO_COUNTY.html" TargetMode="External"/><Relationship Id="rId415" Type="http://schemas.openxmlformats.org/officeDocument/2006/relationships/hyperlink" Target="https://results.elections.virginia.gov/vaelections/2022%20November%20General/Site/Statistics/Turnout/BUCHANAN_COUNTY.html" TargetMode="External"/><Relationship Id="rId457" Type="http://schemas.openxmlformats.org/officeDocument/2006/relationships/hyperlink" Target="https://results.elections.virginia.gov/vaelections/2022%20November%20General/Site/Statistics/Turnout/HARRISONBURG_CITY.html" TargetMode="External"/><Relationship Id="rId261" Type="http://schemas.openxmlformats.org/officeDocument/2006/relationships/hyperlink" Target="https://results.elections.virginia.gov/vaelections/2022%20November%20General/Site/Statistics/Turnout/AMHERST_COUNTY.html" TargetMode="External"/><Relationship Id="rId499" Type="http://schemas.openxmlformats.org/officeDocument/2006/relationships/hyperlink" Target="https://results.elections.virginia.gov/vaelections/2022%20November%20General/Site/Statistics/Turnout/PRINCE_GEORGE_COUNTY.html" TargetMode="External"/><Relationship Id="rId14" Type="http://schemas.openxmlformats.org/officeDocument/2006/relationships/hyperlink" Target="https://results.elections.virginia.gov/vaelections/2022%20November%20General/Site/Statistics/Turnout/BRISTOL_CITY.html" TargetMode="External"/><Relationship Id="rId56" Type="http://schemas.openxmlformats.org/officeDocument/2006/relationships/hyperlink" Target="https://results.elections.virginia.gov/vaelections/2022%20November%20General/Site/Statistics/Turnout/HAMPTON_CITY.html" TargetMode="External"/><Relationship Id="rId317" Type="http://schemas.openxmlformats.org/officeDocument/2006/relationships/hyperlink" Target="https://results.elections.virginia.gov/vaelections/2022%20November%20General/Site/Statistics/Turnout/NELSON_COUNTY.html" TargetMode="External"/><Relationship Id="rId359" Type="http://schemas.openxmlformats.org/officeDocument/2006/relationships/hyperlink" Target="https://results.elections.virginia.gov/vaelections/2022%20November%20General/Site/Statistics/Turnout/FAUQUIER_COUNTY.html" TargetMode="External"/><Relationship Id="rId524" Type="http://schemas.openxmlformats.org/officeDocument/2006/relationships/hyperlink" Target="https://results.elections.virginia.gov/vaelections/2022%20November%20General/Site/Statistics/Turnout/WARREN_COUNTY.html" TargetMode="External"/><Relationship Id="rId98" Type="http://schemas.openxmlformats.org/officeDocument/2006/relationships/hyperlink" Target="https://results.elections.virginia.gov/vaelections/2022%20November%20General/Site/Statistics/Turnout/POWHATAN_COUNTY.html" TargetMode="External"/><Relationship Id="rId121" Type="http://schemas.openxmlformats.org/officeDocument/2006/relationships/hyperlink" Target="https://results.elections.virginia.gov/vaelections/2022%20November%20General/Site/Statistics/Turnout/SURRY_COUNTY.html" TargetMode="External"/><Relationship Id="rId163" Type="http://schemas.openxmlformats.org/officeDocument/2006/relationships/hyperlink" Target="https://results.elections.virginia.gov/vaelections/2022%20November%20General/Site/Statistics/Turnout/RAPPAHANNOCK_COUNTY.html" TargetMode="External"/><Relationship Id="rId219" Type="http://schemas.openxmlformats.org/officeDocument/2006/relationships/hyperlink" Target="https://results.elections.virginia.gov/vaelections/2022%20November%20General/Site/Statistics/Turnout/GALAX_CITY.html" TargetMode="External"/><Relationship Id="rId370" Type="http://schemas.openxmlformats.org/officeDocument/2006/relationships/hyperlink" Target="https://results.elections.virginia.gov/vaelections/2022%20November%20General/Site/Statistics/Turnout/CRAIG_COUNTY.html" TargetMode="External"/><Relationship Id="rId426" Type="http://schemas.openxmlformats.org/officeDocument/2006/relationships/hyperlink" Target="https://results.elections.virginia.gov/vaelections/2022%20November%20General/Site/Statistics/Turnout/CLARKE_COUNTY.html" TargetMode="External"/><Relationship Id="rId230" Type="http://schemas.openxmlformats.org/officeDocument/2006/relationships/hyperlink" Target="https://results.elections.virginia.gov/vaelections/2022%20November%20General/Site/Statistics/Turnout/ESSEX_COUNTY.html" TargetMode="External"/><Relationship Id="rId468" Type="http://schemas.openxmlformats.org/officeDocument/2006/relationships/hyperlink" Target="https://results.elections.virginia.gov/vaelections/2022%20November%20General/Site/Statistics/Turnout/LEE_COUNTY.html" TargetMode="External"/><Relationship Id="rId25" Type="http://schemas.openxmlformats.org/officeDocument/2006/relationships/hyperlink" Target="https://results.elections.virginia.gov/vaelections/2022%20November%20General/Site/Statistics/Turnout/CHESAPEAKE_CITY.html" TargetMode="External"/><Relationship Id="rId67" Type="http://schemas.openxmlformats.org/officeDocument/2006/relationships/hyperlink" Target="https://results.elections.virginia.gov/vaelections/2022%20November%20General/Site/Statistics/Turnout/KING_WILLIAM_COUNTY.html" TargetMode="External"/><Relationship Id="rId272" Type="http://schemas.openxmlformats.org/officeDocument/2006/relationships/hyperlink" Target="https://results.elections.virginia.gov/vaelections/2022%20November%20General/Site/Statistics/Turnout/WESTMORELAND_COUNTY.html" TargetMode="External"/><Relationship Id="rId328" Type="http://schemas.openxmlformats.org/officeDocument/2006/relationships/hyperlink" Target="https://results.elections.virginia.gov/vaelections/2022%20November%20General/Site/Statistics/Turnout/LOUISA_COUNTY.html" TargetMode="External"/><Relationship Id="rId132" Type="http://schemas.openxmlformats.org/officeDocument/2006/relationships/hyperlink" Target="https://results.elections.virginia.gov/vaelections/2022%20November%20General/Site/Statistics/Turnout/WYTHE_COUNTY.html" TargetMode="External"/><Relationship Id="rId174" Type="http://schemas.openxmlformats.org/officeDocument/2006/relationships/hyperlink" Target="https://results.elections.virginia.gov/vaelections/2022%20November%20General/Site/Statistics/Turnout/PATRICK_COUNTY.html" TargetMode="External"/><Relationship Id="rId381" Type="http://schemas.openxmlformats.org/officeDocument/2006/relationships/hyperlink" Target="https://results.elections.virginia.gov/vaelections/2022%20November%20General/Site/Statistics/Turnout/CAMPBELL_COUNTY.html" TargetMode="External"/><Relationship Id="rId241" Type="http://schemas.openxmlformats.org/officeDocument/2006/relationships/hyperlink" Target="https://results.elections.virginia.gov/vaelections/2022%20November%20General/Site/Statistics/Turnout/CHESTERFIELD_COUNTY.html" TargetMode="External"/><Relationship Id="rId437" Type="http://schemas.openxmlformats.org/officeDocument/2006/relationships/hyperlink" Target="https://results.elections.virginia.gov/vaelections/2022%20November%20General/Site/Statistics/Turnout/FAIRFAX_CITY.html" TargetMode="External"/><Relationship Id="rId479" Type="http://schemas.openxmlformats.org/officeDocument/2006/relationships/hyperlink" Target="https://results.elections.virginia.gov/vaelections/2022%20November%20General/Site/Statistics/Turnout/MECKLENBURG_COUNTY.html" TargetMode="External"/><Relationship Id="rId36" Type="http://schemas.openxmlformats.org/officeDocument/2006/relationships/hyperlink" Target="https://results.elections.virginia.gov/vaelections/2022%20November%20General/Site/Statistics/Turnout/EMPORIA_CITY.html" TargetMode="External"/><Relationship Id="rId283" Type="http://schemas.openxmlformats.org/officeDocument/2006/relationships/hyperlink" Target="https://results.elections.virginia.gov/vaelections/2022%20November%20General/Site/Statistics/Turnout/SPOTSYLVANIA_COUNTY.html" TargetMode="External"/><Relationship Id="rId339" Type="http://schemas.openxmlformats.org/officeDocument/2006/relationships/hyperlink" Target="https://results.elections.virginia.gov/vaelections/2022%20November%20General/Site/Statistics/Turnout/HIGHLAND_COUNTY.html" TargetMode="External"/><Relationship Id="rId490" Type="http://schemas.openxmlformats.org/officeDocument/2006/relationships/hyperlink" Target="https://results.elections.virginia.gov/vaelections/2022%20November%20General/Site/Statistics/Turnout/ORANGE_COUNTY.html" TargetMode="External"/><Relationship Id="rId504" Type="http://schemas.openxmlformats.org/officeDocument/2006/relationships/hyperlink" Target="https://results.elections.virginia.gov/vaelections/2022%20November%20General/Site/Statistics/Turnout/RICHMOND_CITY.html" TargetMode="External"/><Relationship Id="rId78" Type="http://schemas.openxmlformats.org/officeDocument/2006/relationships/hyperlink" Target="https://results.elections.virginia.gov/vaelections/2022%20November%20General/Site/Statistics/Turnout/MARTINSVILLE_CITY.html" TargetMode="External"/><Relationship Id="rId101" Type="http://schemas.openxmlformats.org/officeDocument/2006/relationships/hyperlink" Target="https://results.elections.virginia.gov/vaelections/2022%20November%20General/Site/Statistics/Turnout/PRINCE_WILLIAM_COUNTY.html" TargetMode="External"/><Relationship Id="rId143" Type="http://schemas.openxmlformats.org/officeDocument/2006/relationships/hyperlink" Target="https://results.elections.virginia.gov/vaelections/2022%20November%20General/Site/Statistics/Turnout/VIRGINIA_BEACH_CITY.html" TargetMode="External"/><Relationship Id="rId185" Type="http://schemas.openxmlformats.org/officeDocument/2006/relationships/hyperlink" Target="https://results.elections.virginia.gov/vaelections/2022%20November%20General/Site/Statistics/Turnout/MONTGOMERY_COUNTY.html" TargetMode="External"/><Relationship Id="rId350" Type="http://schemas.openxmlformats.org/officeDocument/2006/relationships/hyperlink" Target="https://results.elections.virginia.gov/vaelections/2022%20November%20General/Site/Statistics/Turnout/GLOUCESTER_COUNTY.html" TargetMode="External"/><Relationship Id="rId406" Type="http://schemas.openxmlformats.org/officeDocument/2006/relationships/hyperlink" Target="https://results.elections.virginia.gov/vaelections/2022%20November%20General/Site/Statistics/Turnout/APPOMATTOX_COUNTY.html" TargetMode="External"/><Relationship Id="rId9" Type="http://schemas.openxmlformats.org/officeDocument/2006/relationships/hyperlink" Target="https://results.elections.virginia.gov/vaelections/2022%20November%20General/Site/Statistics/Turnout/AUGUSTA_COUNTY.html" TargetMode="External"/><Relationship Id="rId210" Type="http://schemas.openxmlformats.org/officeDocument/2006/relationships/hyperlink" Target="https://results.elections.virginia.gov/vaelections/2022%20November%20General/Site/Statistics/Turnout/HANOVER_COUNTY.html" TargetMode="External"/><Relationship Id="rId392" Type="http://schemas.openxmlformats.org/officeDocument/2006/relationships/hyperlink" Target="https://results.elections.virginia.gov/vaelections/2022%20November%20General/Site/Statistics/Turnout/ARLINGTON_COUNTY.html" TargetMode="External"/><Relationship Id="rId448" Type="http://schemas.openxmlformats.org/officeDocument/2006/relationships/hyperlink" Target="https://results.elections.virginia.gov/vaelections/2022%20November%20General/Site/Statistics/Turnout/GILES_COUNTY.html" TargetMode="External"/><Relationship Id="rId252" Type="http://schemas.openxmlformats.org/officeDocument/2006/relationships/hyperlink" Target="https://results.elections.virginia.gov/vaelections/2022%20November%20General/Site/Statistics/Turnout/BRUNSWICK_COUNTY.html" TargetMode="External"/><Relationship Id="rId294" Type="http://schemas.openxmlformats.org/officeDocument/2006/relationships/hyperlink" Target="https://results.elections.virginia.gov/vaelections/2022%20November%20General/Site/Statistics/Turnout/RICHMOND_COUNTY.html" TargetMode="External"/><Relationship Id="rId308" Type="http://schemas.openxmlformats.org/officeDocument/2006/relationships/hyperlink" Target="https://results.elections.virginia.gov/vaelections/2022%20November%20General/Site/Statistics/Turnout/PAGE_COUNTY.html" TargetMode="External"/><Relationship Id="rId515" Type="http://schemas.openxmlformats.org/officeDocument/2006/relationships/hyperlink" Target="https://results.elections.virginia.gov/vaelections/2022%20November%20General/Site/Statistics/Turnout/SOUTHAMPTON_COUNTY.html" TargetMode="External"/><Relationship Id="rId47" Type="http://schemas.openxmlformats.org/officeDocument/2006/relationships/hyperlink" Target="https://results.elections.virginia.gov/vaelections/2022%20November%20General/Site/Statistics/Turnout/FREDERICKSBURG_CITY.html" TargetMode="External"/><Relationship Id="rId89" Type="http://schemas.openxmlformats.org/officeDocument/2006/relationships/hyperlink" Target="https://results.elections.virginia.gov/vaelections/2022%20November%20General/Site/Statistics/Turnout/NORTON_CITY.html" TargetMode="External"/><Relationship Id="rId112" Type="http://schemas.openxmlformats.org/officeDocument/2006/relationships/hyperlink" Target="https://results.elections.virginia.gov/vaelections/2022%20November%20General/Site/Statistics/Turnout/SALEM_CITY.html" TargetMode="External"/><Relationship Id="rId154" Type="http://schemas.openxmlformats.org/officeDocument/2006/relationships/hyperlink" Target="https://results.elections.virginia.gov/vaelections/2022%20November%20General/Site/Statistics/Turnout/SCOTT_COUNTY.html" TargetMode="External"/><Relationship Id="rId361" Type="http://schemas.openxmlformats.org/officeDocument/2006/relationships/hyperlink" Target="https://results.elections.virginia.gov/vaelections/2022%20November%20General/Site/Statistics/Turnout/FAIRFAX_COUNTY.html" TargetMode="External"/><Relationship Id="rId196" Type="http://schemas.openxmlformats.org/officeDocument/2006/relationships/hyperlink" Target="https://results.elections.virginia.gov/vaelections/2022%20November%20General/Site/Statistics/Turnout/LOUDOUN_COUNTY.html" TargetMode="External"/><Relationship Id="rId417" Type="http://schemas.openxmlformats.org/officeDocument/2006/relationships/hyperlink" Target="https://results.elections.virginia.gov/vaelections/2022%20November%20General/Site/Statistics/Turnout/BUENA_VISTA_CITY.html" TargetMode="External"/><Relationship Id="rId459" Type="http://schemas.openxmlformats.org/officeDocument/2006/relationships/hyperlink" Target="https://results.elections.virginia.gov/vaelections/2022%20November%20General/Site/Statistics/Turnout/HENRY_COUNTY.html" TargetMode="External"/><Relationship Id="rId16" Type="http://schemas.openxmlformats.org/officeDocument/2006/relationships/hyperlink" Target="https://results.elections.virginia.gov/vaelections/2022%20November%20General/Site/Statistics/Turnout/BUCHANAN_COUNTY.html" TargetMode="External"/><Relationship Id="rId221" Type="http://schemas.openxmlformats.org/officeDocument/2006/relationships/hyperlink" Target="https://results.elections.virginia.gov/vaelections/2022%20November%20General/Site/Statistics/Turnout/FREDERICK_COUNTY.html" TargetMode="External"/><Relationship Id="rId263" Type="http://schemas.openxmlformats.org/officeDocument/2006/relationships/hyperlink" Target="https://results.elections.virginia.gov/vaelections/2022%20November%20General/Site/Statistics/Turnout/ALLEGHANY_COUNTY.html" TargetMode="External"/><Relationship Id="rId319" Type="http://schemas.openxmlformats.org/officeDocument/2006/relationships/hyperlink" Target="https://results.elections.virginia.gov/vaelections/2022%20November%20General/Site/Statistics/Turnout/MIDDLESEX_COUNTY.html" TargetMode="External"/><Relationship Id="rId470" Type="http://schemas.openxmlformats.org/officeDocument/2006/relationships/hyperlink" Target="https://results.elections.virginia.gov/vaelections/2022%20November%20General/Site/Statistics/Turnout/LOUDOUN_COUNTY.html" TargetMode="External"/><Relationship Id="rId526" Type="http://schemas.openxmlformats.org/officeDocument/2006/relationships/hyperlink" Target="https://results.elections.virginia.gov/vaelections/2022%20November%20General/Site/Statistics/Turnout/WAYNESBORO_CITY.html" TargetMode="External"/><Relationship Id="rId58" Type="http://schemas.openxmlformats.org/officeDocument/2006/relationships/hyperlink" Target="https://results.elections.virginia.gov/vaelections/2022%20November%20General/Site/Statistics/Turnout/HARRISONBURG_CITY.html" TargetMode="External"/><Relationship Id="rId123" Type="http://schemas.openxmlformats.org/officeDocument/2006/relationships/hyperlink" Target="https://results.elections.virginia.gov/vaelections/2022%20November%20General/Site/Statistics/Turnout/TAZEWELL_COUNTY.html" TargetMode="External"/><Relationship Id="rId330" Type="http://schemas.openxmlformats.org/officeDocument/2006/relationships/hyperlink" Target="https://results.elections.virginia.gov/vaelections/2022%20November%20General/Site/Statistics/Turnout/LEXINGTON_CITY.html" TargetMode="External"/><Relationship Id="rId165" Type="http://schemas.openxmlformats.org/officeDocument/2006/relationships/hyperlink" Target="https://results.elections.virginia.gov/vaelections/2022%20November%20General/Site/Statistics/Turnout/PULASKI_COUNTY.html" TargetMode="External"/><Relationship Id="rId372" Type="http://schemas.openxmlformats.org/officeDocument/2006/relationships/hyperlink" Target="https://results.elections.virginia.gov/vaelections/2022%20November%20General/Site/Statistics/Turnout/COLONIAL_HEIGHTS_CITY.html" TargetMode="External"/><Relationship Id="rId428" Type="http://schemas.openxmlformats.org/officeDocument/2006/relationships/hyperlink" Target="https://results.elections.virginia.gov/vaelections/2022%20November%20General/Site/Statistics/Turnout/COVINGTON_CITY.html" TargetMode="External"/><Relationship Id="rId232" Type="http://schemas.openxmlformats.org/officeDocument/2006/relationships/hyperlink" Target="https://results.elections.virginia.gov/vaelections/2022%20November%20General/Site/Statistics/Turnout/DINWIDDIE_COUNTY.html" TargetMode="External"/><Relationship Id="rId274" Type="http://schemas.openxmlformats.org/officeDocument/2006/relationships/hyperlink" Target="https://results.elections.virginia.gov/vaelections/2022%20November%20General/Site/Statistics/Turnout/WASHINGTON_COUNTY.html" TargetMode="External"/><Relationship Id="rId481" Type="http://schemas.openxmlformats.org/officeDocument/2006/relationships/hyperlink" Target="https://results.elections.virginia.gov/vaelections/2022%20November%20General/Site/Statistics/Turnout/MONTGOMERY_COUNTY.html" TargetMode="External"/><Relationship Id="rId27" Type="http://schemas.openxmlformats.org/officeDocument/2006/relationships/hyperlink" Target="https://results.elections.virginia.gov/vaelections/2022%20November%20General/Site/Statistics/Turnout/CLARKE_COUNTY.html" TargetMode="External"/><Relationship Id="rId69" Type="http://schemas.openxmlformats.org/officeDocument/2006/relationships/hyperlink" Target="https://results.elections.virginia.gov/vaelections/2022%20November%20General/Site/Statistics/Turnout/LEE_COUNTY.html" TargetMode="External"/><Relationship Id="rId134" Type="http://schemas.openxmlformats.org/officeDocument/2006/relationships/hyperlink" Target="https://results.elections.virginia.gov/vaelections/2022%20November%20General/Site/Statistics/Turnout/YORK_COUNTY.html" TargetMode="External"/><Relationship Id="rId80" Type="http://schemas.openxmlformats.org/officeDocument/2006/relationships/hyperlink" Target="https://results.elections.virginia.gov/vaelections/2022%20November%20General/Site/Statistics/Turnout/MECKLENBURG_COUNTY.html" TargetMode="External"/><Relationship Id="rId176" Type="http://schemas.openxmlformats.org/officeDocument/2006/relationships/hyperlink" Target="https://results.elections.virginia.gov/vaelections/2022%20November%20General/Site/Statistics/Turnout/ORANGE_COUNTY.html" TargetMode="External"/><Relationship Id="rId341" Type="http://schemas.openxmlformats.org/officeDocument/2006/relationships/hyperlink" Target="https://results.elections.virginia.gov/vaelections/2022%20November%20General/Site/Statistics/Turnout/HENRICO_COUNTY.html" TargetMode="External"/><Relationship Id="rId383" Type="http://schemas.openxmlformats.org/officeDocument/2006/relationships/hyperlink" Target="https://results.elections.virginia.gov/vaelections/2022%20November%20General/Site/Statistics/Turnout/BUCKINGHAM_COUNTY.html" TargetMode="External"/><Relationship Id="rId439" Type="http://schemas.openxmlformats.org/officeDocument/2006/relationships/hyperlink" Target="https://results.elections.virginia.gov/vaelections/2022%20November%20General/Site/Statistics/Turnout/FALLS_CHURCH_CITY.html" TargetMode="External"/><Relationship Id="rId201" Type="http://schemas.openxmlformats.org/officeDocument/2006/relationships/hyperlink" Target="https://results.elections.virginia.gov/vaelections/2022%20November%20General/Site/Statistics/Turnout/KING_GEORGE_COUNTY.html" TargetMode="External"/><Relationship Id="rId243" Type="http://schemas.openxmlformats.org/officeDocument/2006/relationships/hyperlink" Target="https://results.elections.virginia.gov/vaelections/2022%20November%20General/Site/Statistics/Turnout/CHARLOTTESVILLE_CITY.html" TargetMode="External"/><Relationship Id="rId285" Type="http://schemas.openxmlformats.org/officeDocument/2006/relationships/hyperlink" Target="https://results.elections.virginia.gov/vaelections/2022%20November%20General/Site/Statistics/Turnout/SMYTH_COUNTY.html" TargetMode="External"/><Relationship Id="rId450" Type="http://schemas.openxmlformats.org/officeDocument/2006/relationships/hyperlink" Target="https://results.elections.virginia.gov/vaelections/2022%20November%20General/Site/Statistics/Turnout/GOOCHLAND_COUNTY.html" TargetMode="External"/><Relationship Id="rId506" Type="http://schemas.openxmlformats.org/officeDocument/2006/relationships/hyperlink" Target="https://results.elections.virginia.gov/vaelections/2022%20November%20General/Site/Statistics/Turnout/ROANOKE_CITY.html" TargetMode="External"/><Relationship Id="rId38" Type="http://schemas.openxmlformats.org/officeDocument/2006/relationships/hyperlink" Target="https://results.elections.virginia.gov/vaelections/2022%20November%20General/Site/Statistics/Turnout/FAIRFAX_CITY.html" TargetMode="External"/><Relationship Id="rId103" Type="http://schemas.openxmlformats.org/officeDocument/2006/relationships/hyperlink" Target="https://results.elections.virginia.gov/vaelections/2022%20November%20General/Site/Statistics/Turnout/RADFORD_CITY.html" TargetMode="External"/><Relationship Id="rId310" Type="http://schemas.openxmlformats.org/officeDocument/2006/relationships/hyperlink" Target="https://results.elections.virginia.gov/vaelections/2022%20November%20General/Site/Statistics/Turnout/NOTTOWAY_COUNTY.html" TargetMode="External"/><Relationship Id="rId492" Type="http://schemas.openxmlformats.org/officeDocument/2006/relationships/hyperlink" Target="https://results.elections.virginia.gov/vaelections/2022%20November%20General/Site/Statistics/Turnout/PATRICK_COUNTY.html" TargetMode="External"/><Relationship Id="rId91" Type="http://schemas.openxmlformats.org/officeDocument/2006/relationships/hyperlink" Target="https://results.elections.virginia.gov/vaelections/2022%20November%20General/Site/Statistics/Turnout/ORANGE_COUNTY.html" TargetMode="External"/><Relationship Id="rId145" Type="http://schemas.openxmlformats.org/officeDocument/2006/relationships/hyperlink" Target="https://results.elections.virginia.gov/vaelections/2022%20November%20General/Site/Statistics/Turnout/SUSSEX_COUNTY.html" TargetMode="External"/><Relationship Id="rId187" Type="http://schemas.openxmlformats.org/officeDocument/2006/relationships/hyperlink" Target="https://results.elections.virginia.gov/vaelections/2022%20November%20General/Site/Statistics/Turnout/MECKLENBURG_COUNTY.html" TargetMode="External"/><Relationship Id="rId352" Type="http://schemas.openxmlformats.org/officeDocument/2006/relationships/hyperlink" Target="https://results.elections.virginia.gov/vaelections/2022%20November%20General/Site/Statistics/Turnout/GALAX_CITY.html" TargetMode="External"/><Relationship Id="rId394" Type="http://schemas.openxmlformats.org/officeDocument/2006/relationships/hyperlink" Target="https://results.elections.virginia.gov/vaelections/2022%20November%20General/Site/Statistics/Turnout/AMHERST_COUNTY.html" TargetMode="External"/><Relationship Id="rId408" Type="http://schemas.openxmlformats.org/officeDocument/2006/relationships/hyperlink" Target="https://results.elections.virginia.gov/vaelections/2022%20November%20General/Site/Statistics/Turnout/AUGUSTA_COUNTY.html" TargetMode="External"/><Relationship Id="rId212" Type="http://schemas.openxmlformats.org/officeDocument/2006/relationships/hyperlink" Target="https://results.elections.virginia.gov/vaelections/2022%20November%20General/Site/Statistics/Turnout/HALIFAX_COUNTY.html" TargetMode="External"/><Relationship Id="rId254" Type="http://schemas.openxmlformats.org/officeDocument/2006/relationships/hyperlink" Target="https://results.elections.virginia.gov/vaelections/2022%20November%20General/Site/Statistics/Turnout/BOTETOURT_COUNTY.html" TargetMode="External"/><Relationship Id="rId49" Type="http://schemas.openxmlformats.org/officeDocument/2006/relationships/hyperlink" Target="https://results.elections.virginia.gov/vaelections/2022%20November%20General/Site/Statistics/Turnout/GILES_COUNTY.html" TargetMode="External"/><Relationship Id="rId114" Type="http://schemas.openxmlformats.org/officeDocument/2006/relationships/hyperlink" Target="https://results.elections.virginia.gov/vaelections/2022%20November%20General/Site/Statistics/Turnout/SHENANDOAH_COUNTY.html" TargetMode="External"/><Relationship Id="rId296" Type="http://schemas.openxmlformats.org/officeDocument/2006/relationships/hyperlink" Target="https://results.elections.virginia.gov/vaelections/2022%20November%20General/Site/Statistics/Turnout/RAPPAHANNOCK_COUNTY.html" TargetMode="External"/><Relationship Id="rId461" Type="http://schemas.openxmlformats.org/officeDocument/2006/relationships/hyperlink" Target="https://results.elections.virginia.gov/vaelections/2022%20November%20General/Site/Statistics/Turnout/HOPEWELL_CITY.html" TargetMode="External"/><Relationship Id="rId517" Type="http://schemas.openxmlformats.org/officeDocument/2006/relationships/hyperlink" Target="https://results.elections.virginia.gov/vaelections/2022%20November%20General/Site/Statistics/Turnout/STAFFORD_COUNTY.html" TargetMode="External"/><Relationship Id="rId60" Type="http://schemas.openxmlformats.org/officeDocument/2006/relationships/hyperlink" Target="https://results.elections.virginia.gov/vaelections/2022%20November%20General/Site/Statistics/Turnout/HENRY_COUNTY.html" TargetMode="External"/><Relationship Id="rId156" Type="http://schemas.openxmlformats.org/officeDocument/2006/relationships/hyperlink" Target="https://results.elections.virginia.gov/vaelections/2022%20November%20General/Site/Statistics/Turnout/RUSSELL_COUNTY.html" TargetMode="External"/><Relationship Id="rId198" Type="http://schemas.openxmlformats.org/officeDocument/2006/relationships/hyperlink" Target="https://results.elections.virginia.gov/vaelections/2022%20November%20General/Site/Statistics/Turnout/LEE_COUNTY.html" TargetMode="External"/><Relationship Id="rId321" Type="http://schemas.openxmlformats.org/officeDocument/2006/relationships/hyperlink" Target="https://results.elections.virginia.gov/vaelections/2022%20November%20General/Site/Statistics/Turnout/MATHEWS_COUNTY.html" TargetMode="External"/><Relationship Id="rId363" Type="http://schemas.openxmlformats.org/officeDocument/2006/relationships/hyperlink" Target="https://results.elections.virginia.gov/vaelections/2022%20November%20General/Site/Statistics/Turnout/ESSEX_COUNTY.html" TargetMode="External"/><Relationship Id="rId419" Type="http://schemas.openxmlformats.org/officeDocument/2006/relationships/hyperlink" Target="https://results.elections.virginia.gov/vaelections/2022%20November%20General/Site/Statistics/Turnout/CAROLINE_COUNTY.html" TargetMode="External"/><Relationship Id="rId223" Type="http://schemas.openxmlformats.org/officeDocument/2006/relationships/hyperlink" Target="https://results.elections.virginia.gov/vaelections/2022%20November%20General/Site/Statistics/Turnout/FRANKLIN_CITY.html" TargetMode="External"/><Relationship Id="rId430" Type="http://schemas.openxmlformats.org/officeDocument/2006/relationships/hyperlink" Target="https://results.elections.virginia.gov/vaelections/2022%20November%20General/Site/Statistics/Turnout/CULPEPER_COUNTY.html" TargetMode="External"/><Relationship Id="rId18" Type="http://schemas.openxmlformats.org/officeDocument/2006/relationships/hyperlink" Target="https://results.elections.virginia.gov/vaelections/2022%20November%20General/Site/Statistics/Turnout/BUENA_VISTA_CITY.html" TargetMode="External"/><Relationship Id="rId265" Type="http://schemas.openxmlformats.org/officeDocument/2006/relationships/hyperlink" Target="https://results.elections.virginia.gov/vaelections/2022%20November%20General/Site/Statistics/Turnout/ALBEMARLE_COUNTY.html" TargetMode="External"/><Relationship Id="rId472" Type="http://schemas.openxmlformats.org/officeDocument/2006/relationships/hyperlink" Target="https://results.elections.virginia.gov/vaelections/2022%20November%20General/Site/Statistics/Turnout/LUNENBURG_COUNTY.html" TargetMode="External"/><Relationship Id="rId528" Type="http://schemas.openxmlformats.org/officeDocument/2006/relationships/hyperlink" Target="https://results.elections.virginia.gov/vaelections/2022%20November%20General/Site/Statistics/Turnout/WILLIAMSBURG_CITY.html" TargetMode="External"/><Relationship Id="rId125" Type="http://schemas.openxmlformats.org/officeDocument/2006/relationships/hyperlink" Target="https://results.elections.virginia.gov/vaelections/2022%20November%20General/Site/Statistics/Turnout/WARREN_COUNTY.html" TargetMode="External"/><Relationship Id="rId167" Type="http://schemas.openxmlformats.org/officeDocument/2006/relationships/hyperlink" Target="https://results.elections.virginia.gov/vaelections/2022%20November%20General/Site/Statistics/Turnout/PRINCE_GEORGE_COUNTY.html" TargetMode="External"/><Relationship Id="rId332" Type="http://schemas.openxmlformats.org/officeDocument/2006/relationships/hyperlink" Target="https://results.elections.virginia.gov/vaelections/2022%20November%20General/Site/Statistics/Turnout/LANCASTER_COUNTY.html" TargetMode="External"/><Relationship Id="rId374" Type="http://schemas.openxmlformats.org/officeDocument/2006/relationships/hyperlink" Target="https://results.elections.virginia.gov/vaelections/2022%20November%20General/Site/Statistics/Turnout/CHESTERFIELD_COUNTY.html" TargetMode="External"/><Relationship Id="rId71" Type="http://schemas.openxmlformats.org/officeDocument/2006/relationships/hyperlink" Target="https://results.elections.virginia.gov/vaelections/2022%20November%20General/Site/Statistics/Turnout/LOUDOUN_COUNTY.html" TargetMode="External"/><Relationship Id="rId234" Type="http://schemas.openxmlformats.org/officeDocument/2006/relationships/hyperlink" Target="https://results.elections.virginia.gov/vaelections/2022%20November%20General/Site/Statistics/Turnout/DANVILLE_CITY.html" TargetMode="External"/><Relationship Id="rId2" Type="http://schemas.openxmlformats.org/officeDocument/2006/relationships/hyperlink" Target="https://results.elections.virginia.gov/vaelections/2022%20November%20General/Site/Statistics/Turnout/ALBEMARLE_COUNTY.html" TargetMode="External"/><Relationship Id="rId29" Type="http://schemas.openxmlformats.org/officeDocument/2006/relationships/hyperlink" Target="https://results.elections.virginia.gov/vaelections/2022%20November%20General/Site/Statistics/Turnout/COVINGTON_CITY.html" TargetMode="External"/><Relationship Id="rId276" Type="http://schemas.openxmlformats.org/officeDocument/2006/relationships/hyperlink" Target="https://results.elections.virginia.gov/vaelections/2022%20November%20General/Site/Statistics/Turnout/VIRGINIA_BEACH_CITY.html" TargetMode="External"/><Relationship Id="rId441" Type="http://schemas.openxmlformats.org/officeDocument/2006/relationships/hyperlink" Target="https://results.elections.virginia.gov/vaelections/2022%20November%20General/Site/Statistics/Turnout/FLOYD_COUNTY.html" TargetMode="External"/><Relationship Id="rId483" Type="http://schemas.openxmlformats.org/officeDocument/2006/relationships/hyperlink" Target="https://results.elections.virginia.gov/vaelections/2022%20November%20General/Site/Statistics/Turnout/NEW_KENT_COUNTY.html" TargetMode="External"/><Relationship Id="rId40" Type="http://schemas.openxmlformats.org/officeDocument/2006/relationships/hyperlink" Target="https://results.elections.virginia.gov/vaelections/2022%20November%20General/Site/Statistics/Turnout/FALLS_CHURCH_CITY.html" TargetMode="External"/><Relationship Id="rId136" Type="http://schemas.openxmlformats.org/officeDocument/2006/relationships/hyperlink" Target="https://results.elections.virginia.gov/vaelections/2022%20November%20General/Site/Statistics/Turnout/WISE_COUNTY.html" TargetMode="External"/><Relationship Id="rId178" Type="http://schemas.openxmlformats.org/officeDocument/2006/relationships/hyperlink" Target="https://results.elections.virginia.gov/vaelections/2022%20November%20General/Site/Statistics/Turnout/NORTON_CITY.html" TargetMode="External"/><Relationship Id="rId301" Type="http://schemas.openxmlformats.org/officeDocument/2006/relationships/hyperlink" Target="https://results.elections.virginia.gov/vaelections/2022%20November%20General/Site/Statistics/Turnout/PRINCE_EDWARD_COUNTY.html" TargetMode="External"/><Relationship Id="rId343" Type="http://schemas.openxmlformats.org/officeDocument/2006/relationships/hyperlink" Target="https://results.elections.virginia.gov/vaelections/2022%20November%20General/Site/Statistics/Turnout/HANOVER_COUNTY.html" TargetMode="External"/><Relationship Id="rId82" Type="http://schemas.openxmlformats.org/officeDocument/2006/relationships/hyperlink" Target="https://results.elections.virginia.gov/vaelections/2022%20November%20General/Site/Statistics/Turnout/MONTGOMERY_COUNTY.html" TargetMode="External"/><Relationship Id="rId203" Type="http://schemas.openxmlformats.org/officeDocument/2006/relationships/hyperlink" Target="https://results.elections.virginia.gov/vaelections/2022%20November%20General/Site/Statistics/Turnout/JAMES_CITY_COUNTY.html" TargetMode="External"/><Relationship Id="rId385" Type="http://schemas.openxmlformats.org/officeDocument/2006/relationships/hyperlink" Target="https://results.elections.virginia.gov/vaelections/2022%20November%20General/Site/Statistics/Turnout/BRUNSWICK_COUNTY.html" TargetMode="External"/><Relationship Id="rId245" Type="http://schemas.openxmlformats.org/officeDocument/2006/relationships/hyperlink" Target="https://results.elections.virginia.gov/vaelections/2022%20November%20General/Site/Statistics/Turnout/CHARLES_CITY_COUNTY.html" TargetMode="External"/><Relationship Id="rId287" Type="http://schemas.openxmlformats.org/officeDocument/2006/relationships/hyperlink" Target="https://results.elections.virginia.gov/vaelections/2022%20November%20General/Site/Statistics/Turnout/SCOTT_COUNTY.html" TargetMode="External"/><Relationship Id="rId410" Type="http://schemas.openxmlformats.org/officeDocument/2006/relationships/hyperlink" Target="https://results.elections.virginia.gov/vaelections/2022%20November%20General/Site/Statistics/Turnout/BEDFORD_COUNTY.html" TargetMode="External"/><Relationship Id="rId452" Type="http://schemas.openxmlformats.org/officeDocument/2006/relationships/hyperlink" Target="https://results.elections.virginia.gov/vaelections/2022%20November%20General/Site/Statistics/Turnout/GREENE_COUNTY.html" TargetMode="External"/><Relationship Id="rId494" Type="http://schemas.openxmlformats.org/officeDocument/2006/relationships/hyperlink" Target="https://results.elections.virginia.gov/vaelections/2022%20November%20General/Site/Statistics/Turnout/PITTSYLVANIA_COUNTY.html" TargetMode="External"/><Relationship Id="rId508" Type="http://schemas.openxmlformats.org/officeDocument/2006/relationships/hyperlink" Target="https://results.elections.virginia.gov/vaelections/2022%20November%20General/Site/Statistics/Turnout/ROCKBRIDGE_COUNTY.html" TargetMode="External"/><Relationship Id="rId105" Type="http://schemas.openxmlformats.org/officeDocument/2006/relationships/hyperlink" Target="https://results.elections.virginia.gov/vaelections/2022%20November%20General/Site/Statistics/Turnout/RICHMOND_CITY.html" TargetMode="External"/><Relationship Id="rId147" Type="http://schemas.openxmlformats.org/officeDocument/2006/relationships/hyperlink" Target="https://results.elections.virginia.gov/vaelections/2022%20November%20General/Site/Statistics/Turnout/SUFFOLK_CITY.html" TargetMode="External"/><Relationship Id="rId312" Type="http://schemas.openxmlformats.org/officeDocument/2006/relationships/hyperlink" Target="https://results.elections.virginia.gov/vaelections/2022%20November%20General/Site/Statistics/Turnout/NORTHUMBERLAND_COUNTY.html" TargetMode="External"/><Relationship Id="rId354" Type="http://schemas.openxmlformats.org/officeDocument/2006/relationships/hyperlink" Target="https://results.elections.virginia.gov/vaelections/2022%20November%20General/Site/Statistics/Turnout/FREDERICK_COUNTY.html" TargetMode="External"/><Relationship Id="rId51" Type="http://schemas.openxmlformats.org/officeDocument/2006/relationships/hyperlink" Target="https://results.elections.virginia.gov/vaelections/2022%20November%20General/Site/Statistics/Turnout/GOOCHLAND_COUNTY.html" TargetMode="External"/><Relationship Id="rId93" Type="http://schemas.openxmlformats.org/officeDocument/2006/relationships/hyperlink" Target="https://results.elections.virginia.gov/vaelections/2022%20November%20General/Site/Statistics/Turnout/PATRICK_COUNTY.html" TargetMode="External"/><Relationship Id="rId189" Type="http://schemas.openxmlformats.org/officeDocument/2006/relationships/hyperlink" Target="https://results.elections.virginia.gov/vaelections/2022%20November%20General/Site/Statistics/Turnout/MARTINSVILLE_CITY.html" TargetMode="External"/><Relationship Id="rId396" Type="http://schemas.openxmlformats.org/officeDocument/2006/relationships/hyperlink" Target="https://results.elections.virginia.gov/vaelections/2022%20November%20General/Site/Statistics/Turnout/ALLEGHANY_COUNTY.html" TargetMode="External"/><Relationship Id="rId214" Type="http://schemas.openxmlformats.org/officeDocument/2006/relationships/hyperlink" Target="https://results.elections.virginia.gov/vaelections/2022%20November%20General/Site/Statistics/Turnout/GREENE_COUNTY.html" TargetMode="External"/><Relationship Id="rId256" Type="http://schemas.openxmlformats.org/officeDocument/2006/relationships/hyperlink" Target="https://results.elections.virginia.gov/vaelections/2022%20November%20General/Site/Statistics/Turnout/BEDFORD_COUNTY.html" TargetMode="External"/><Relationship Id="rId298" Type="http://schemas.openxmlformats.org/officeDocument/2006/relationships/hyperlink" Target="https://results.elections.virginia.gov/vaelections/2022%20November%20General/Site/Statistics/Turnout/PULASKI_COUNTY.html" TargetMode="External"/><Relationship Id="rId421" Type="http://schemas.openxmlformats.org/officeDocument/2006/relationships/hyperlink" Target="https://results.elections.virginia.gov/vaelections/2022%20November%20General/Site/Statistics/Turnout/CHARLES_CITY_COUNTY.html" TargetMode="External"/><Relationship Id="rId463" Type="http://schemas.openxmlformats.org/officeDocument/2006/relationships/hyperlink" Target="https://results.elections.virginia.gov/vaelections/2022%20November%20General/Site/Statistics/Turnout/JAMES_CITY_COUNTY.html" TargetMode="External"/><Relationship Id="rId519" Type="http://schemas.openxmlformats.org/officeDocument/2006/relationships/hyperlink" Target="https://results.elections.virginia.gov/vaelections/2022%20November%20General/Site/Statistics/Turnout/SUFFOLK_CITY.html" TargetMode="External"/><Relationship Id="rId116" Type="http://schemas.openxmlformats.org/officeDocument/2006/relationships/hyperlink" Target="https://results.elections.virginia.gov/vaelections/2022%20November%20General/Site/Statistics/Turnout/SOUTHAMPTON_COUNTY.html" TargetMode="External"/><Relationship Id="rId158" Type="http://schemas.openxmlformats.org/officeDocument/2006/relationships/hyperlink" Target="https://results.elections.virginia.gov/vaelections/2022%20November%20General/Site/Statistics/Turnout/ROCKBRIDGE_COUNTY.html" TargetMode="External"/><Relationship Id="rId323" Type="http://schemas.openxmlformats.org/officeDocument/2006/relationships/hyperlink" Target="https://results.elections.virginia.gov/vaelections/2022%20November%20General/Site/Statistics/Turnout/MANASSAS_PARK_CITY.html" TargetMode="External"/><Relationship Id="rId530" Type="http://schemas.openxmlformats.org/officeDocument/2006/relationships/hyperlink" Target="https://results.elections.virginia.gov/vaelections/2022%20November%20General/Site/Statistics/Turnout/WISE_COUNTY.html" TargetMode="External"/><Relationship Id="rId20" Type="http://schemas.openxmlformats.org/officeDocument/2006/relationships/hyperlink" Target="https://results.elections.virginia.gov/vaelections/2022%20November%20General/Site/Statistics/Turnout/CAROLINE_COUNTY.html" TargetMode="External"/><Relationship Id="rId62" Type="http://schemas.openxmlformats.org/officeDocument/2006/relationships/hyperlink" Target="https://results.elections.virginia.gov/vaelections/2022%20November%20General/Site/Statistics/Turnout/HOPEWELL_CITY.html" TargetMode="External"/><Relationship Id="rId365" Type="http://schemas.openxmlformats.org/officeDocument/2006/relationships/hyperlink" Target="https://results.elections.virginia.gov/vaelections/2022%20November%20General/Site/Statistics/Turnout/DINWIDDIE_COUNTY.html" TargetMode="External"/><Relationship Id="rId225" Type="http://schemas.openxmlformats.org/officeDocument/2006/relationships/hyperlink" Target="https://results.elections.virginia.gov/vaelections/2022%20November%20General/Site/Statistics/Turnout/FLOYD_COUNTY.html" TargetMode="External"/><Relationship Id="rId267" Type="http://schemas.openxmlformats.org/officeDocument/2006/relationships/hyperlink" Target="https://results.elections.virginia.gov/vaelections/2022%20November%20General/Site/Statistics/Turnout/YORK_COUNTY.html" TargetMode="External"/><Relationship Id="rId432" Type="http://schemas.openxmlformats.org/officeDocument/2006/relationships/hyperlink" Target="https://results.elections.virginia.gov/vaelections/2022%20November%20General/Site/Statistics/Turnout/DANVILLE_CITY.html" TargetMode="External"/><Relationship Id="rId474" Type="http://schemas.openxmlformats.org/officeDocument/2006/relationships/hyperlink" Target="https://results.elections.virginia.gov/vaelections/2022%20November%20General/Site/Statistics/Turnout/MADISON_COUNTY.html" TargetMode="External"/><Relationship Id="rId127" Type="http://schemas.openxmlformats.org/officeDocument/2006/relationships/hyperlink" Target="https://results.elections.virginia.gov/vaelections/2022%20November%20General/Site/Statistics/Turnout/WAYNESBORO_CITY.html" TargetMode="External"/><Relationship Id="rId31" Type="http://schemas.openxmlformats.org/officeDocument/2006/relationships/hyperlink" Target="https://results.elections.virginia.gov/vaelections/2022%20November%20General/Site/Statistics/Turnout/CULPEPER_COUNTY.html" TargetMode="External"/><Relationship Id="rId73" Type="http://schemas.openxmlformats.org/officeDocument/2006/relationships/hyperlink" Target="https://results.elections.virginia.gov/vaelections/2022%20November%20General/Site/Statistics/Turnout/LUNENBURG_COUNTY.html" TargetMode="External"/><Relationship Id="rId169" Type="http://schemas.openxmlformats.org/officeDocument/2006/relationships/hyperlink" Target="https://results.elections.virginia.gov/vaelections/2022%20November%20General/Site/Statistics/Turnout/POWHATAN_COUNTY.html" TargetMode="External"/><Relationship Id="rId334" Type="http://schemas.openxmlformats.org/officeDocument/2006/relationships/hyperlink" Target="https://results.elections.virginia.gov/vaelections/2022%20November%20General/Site/Statistics/Turnout/KING_GEORGE_COUNTY.html" TargetMode="External"/><Relationship Id="rId376" Type="http://schemas.openxmlformats.org/officeDocument/2006/relationships/hyperlink" Target="https://results.elections.virginia.gov/vaelections/2022%20November%20General/Site/Statistics/Turnout/CHARLOTTESVILLE_CITY.html" TargetMode="External"/><Relationship Id="rId4" Type="http://schemas.openxmlformats.org/officeDocument/2006/relationships/hyperlink" Target="https://results.elections.virginia.gov/vaelections/2022%20November%20General/Site/Statistics/Turnout/ALLEGHANY_COUNTY.html" TargetMode="External"/><Relationship Id="rId180" Type="http://schemas.openxmlformats.org/officeDocument/2006/relationships/hyperlink" Target="https://results.elections.virginia.gov/vaelections/2022%20November%20General/Site/Statistics/Turnout/NORTHAMPTON_COUNTY.html" TargetMode="External"/><Relationship Id="rId236" Type="http://schemas.openxmlformats.org/officeDocument/2006/relationships/hyperlink" Target="https://results.elections.virginia.gov/vaelections/2022%20November%20General/Site/Statistics/Turnout/CULPEPER_COUNTY.html" TargetMode="External"/><Relationship Id="rId278" Type="http://schemas.openxmlformats.org/officeDocument/2006/relationships/hyperlink" Target="https://results.elections.virginia.gov/vaelections/2022%20November%20General/Site/Statistics/Turnout/SUSSEX_COUNTY.html" TargetMode="External"/><Relationship Id="rId401" Type="http://schemas.openxmlformats.org/officeDocument/2006/relationships/hyperlink" Target="https://results.elections.virginia.gov/vaelections/2022%20November%20General/Site/Statistics/Turnout/ALBEMARLE_COUNTY.html" TargetMode="External"/><Relationship Id="rId443" Type="http://schemas.openxmlformats.org/officeDocument/2006/relationships/hyperlink" Target="https://results.elections.virginia.gov/vaelections/2022%20November%20General/Site/Statistics/Turnout/FRANKLIN_CITY.html" TargetMode="External"/><Relationship Id="rId303" Type="http://schemas.openxmlformats.org/officeDocument/2006/relationships/hyperlink" Target="https://results.elections.virginia.gov/vaelections/2022%20November%20General/Site/Statistics/Turnout/PORTSMOUTH_CITY.html" TargetMode="External"/><Relationship Id="rId485" Type="http://schemas.openxmlformats.org/officeDocument/2006/relationships/hyperlink" Target="https://results.elections.virginia.gov/vaelections/2022%20November%20General/Site/Statistics/Turnout/NORFOLK_CITY.html" TargetMode="External"/><Relationship Id="rId42" Type="http://schemas.openxmlformats.org/officeDocument/2006/relationships/hyperlink" Target="https://results.elections.virginia.gov/vaelections/2022%20November%20General/Site/Statistics/Turnout/FLOYD_COUNTY.html" TargetMode="External"/><Relationship Id="rId84" Type="http://schemas.openxmlformats.org/officeDocument/2006/relationships/hyperlink" Target="https://results.elections.virginia.gov/vaelections/2022%20November%20General/Site/Statistics/Turnout/NEW_KENT_COUNTY.html" TargetMode="External"/><Relationship Id="rId138" Type="http://schemas.openxmlformats.org/officeDocument/2006/relationships/hyperlink" Target="https://results.elections.virginia.gov/vaelections/2022%20November%20General/Site/Statistics/Turnout/WILLIAMSBURG_CITY.html" TargetMode="External"/><Relationship Id="rId345" Type="http://schemas.openxmlformats.org/officeDocument/2006/relationships/hyperlink" Target="https://results.elections.virginia.gov/vaelections/2022%20November%20General/Site/Statistics/Turnout/HALIFAX_COUNTY.html" TargetMode="External"/><Relationship Id="rId387" Type="http://schemas.openxmlformats.org/officeDocument/2006/relationships/hyperlink" Target="https://results.elections.virginia.gov/vaelections/2022%20November%20General/Site/Statistics/Turnout/BOTETOURT_COUNTY.html" TargetMode="External"/><Relationship Id="rId510" Type="http://schemas.openxmlformats.org/officeDocument/2006/relationships/hyperlink" Target="https://results.elections.virginia.gov/vaelections/2022%20November%20General/Site/Statistics/Turnout/RUSSELL_COUNTY.html" TargetMode="External"/><Relationship Id="rId191" Type="http://schemas.openxmlformats.org/officeDocument/2006/relationships/hyperlink" Target="https://results.elections.virginia.gov/vaelections/2022%20November%20General/Site/Statistics/Turnout/MANASSAS_CITY.html" TargetMode="External"/><Relationship Id="rId205" Type="http://schemas.openxmlformats.org/officeDocument/2006/relationships/hyperlink" Target="https://results.elections.virginia.gov/vaelections/2022%20November%20General/Site/Statistics/Turnout/HOPEWELL_CITY.html" TargetMode="External"/><Relationship Id="rId247" Type="http://schemas.openxmlformats.org/officeDocument/2006/relationships/hyperlink" Target="https://results.elections.virginia.gov/vaelections/2022%20November%20General/Site/Statistics/Turnout/CAROLINE_COUNTY.html" TargetMode="External"/><Relationship Id="rId412" Type="http://schemas.openxmlformats.org/officeDocument/2006/relationships/hyperlink" Target="https://results.elections.virginia.gov/vaelections/2022%20November%20General/Site/Statistics/Turnout/BOTETOURT_COUNTY.html" TargetMode="External"/><Relationship Id="rId107" Type="http://schemas.openxmlformats.org/officeDocument/2006/relationships/hyperlink" Target="https://results.elections.virginia.gov/vaelections/2022%20November%20General/Site/Statistics/Turnout/ROANOKE_CITY.html" TargetMode="External"/><Relationship Id="rId289" Type="http://schemas.openxmlformats.org/officeDocument/2006/relationships/hyperlink" Target="https://results.elections.virginia.gov/vaelections/2022%20November%20General/Site/Statistics/Turnout/RUSSELL_COUNTY.html" TargetMode="External"/><Relationship Id="rId454" Type="http://schemas.openxmlformats.org/officeDocument/2006/relationships/hyperlink" Target="https://results.elections.virginia.gov/vaelections/2022%20November%20General/Site/Statistics/Turnout/HALIFAX_COUNTY.html" TargetMode="External"/><Relationship Id="rId496" Type="http://schemas.openxmlformats.org/officeDocument/2006/relationships/hyperlink" Target="https://results.elections.virginia.gov/vaelections/2022%20November%20General/Site/Statistics/Turnout/PORTSMOUTH_CITY.html" TargetMode="External"/><Relationship Id="rId11" Type="http://schemas.openxmlformats.org/officeDocument/2006/relationships/hyperlink" Target="https://results.elections.virginia.gov/vaelections/2022%20November%20General/Site/Statistics/Turnout/BEDFORD_COUNTY.html" TargetMode="External"/><Relationship Id="rId53" Type="http://schemas.openxmlformats.org/officeDocument/2006/relationships/hyperlink" Target="https://results.elections.virginia.gov/vaelections/2022%20November%20General/Site/Statistics/Turnout/GREENE_COUNTY.html" TargetMode="External"/><Relationship Id="rId149" Type="http://schemas.openxmlformats.org/officeDocument/2006/relationships/hyperlink" Target="https://results.elections.virginia.gov/vaelections/2022%20November%20General/Site/Statistics/Turnout/STAFFORD_COUNTY.html" TargetMode="External"/><Relationship Id="rId314" Type="http://schemas.openxmlformats.org/officeDocument/2006/relationships/hyperlink" Target="https://results.elections.virginia.gov/vaelections/2022%20November%20General/Site/Statistics/Turnout/NORFOLK_CITY.html" TargetMode="External"/><Relationship Id="rId356" Type="http://schemas.openxmlformats.org/officeDocument/2006/relationships/hyperlink" Target="https://results.elections.virginia.gov/vaelections/2022%20November%20General/Site/Statistics/Turnout/FRANKLIN_CITY.html" TargetMode="External"/><Relationship Id="rId398" Type="http://schemas.openxmlformats.org/officeDocument/2006/relationships/hyperlink" Target="https://results.elections.virginia.gov/vaelections/2022%20November%20General/Site/Statistics/Turnout/ALBEMARLE_COUNTY.html" TargetMode="External"/><Relationship Id="rId521" Type="http://schemas.openxmlformats.org/officeDocument/2006/relationships/hyperlink" Target="https://results.elections.virginia.gov/vaelections/2022%20November%20General/Site/Statistics/Turnout/SUSSEX_COUNTY.html" TargetMode="External"/><Relationship Id="rId95" Type="http://schemas.openxmlformats.org/officeDocument/2006/relationships/hyperlink" Target="https://results.elections.virginia.gov/vaelections/2022%20November%20General/Site/Statistics/Turnout/PITTSYLVANIA_COUNTY.html" TargetMode="External"/><Relationship Id="rId160" Type="http://schemas.openxmlformats.org/officeDocument/2006/relationships/hyperlink" Target="https://results.elections.virginia.gov/vaelections/2022%20November%20General/Site/Statistics/Turnout/ROANOKE_CITY.html" TargetMode="External"/><Relationship Id="rId216" Type="http://schemas.openxmlformats.org/officeDocument/2006/relationships/hyperlink" Target="https://results.elections.virginia.gov/vaelections/2022%20November%20General/Site/Statistics/Turnout/GOOCHLAND_COUNTY.html" TargetMode="External"/><Relationship Id="rId423" Type="http://schemas.openxmlformats.org/officeDocument/2006/relationships/hyperlink" Target="https://results.elections.virginia.gov/vaelections/2022%20November%20General/Site/Statistics/Turnout/CHARLOTTESVILLE_CITY.html" TargetMode="External"/><Relationship Id="rId258" Type="http://schemas.openxmlformats.org/officeDocument/2006/relationships/hyperlink" Target="https://results.elections.virginia.gov/vaelections/2022%20November%20General/Site/Statistics/Turnout/AUGUSTA_COUNTY.html" TargetMode="External"/><Relationship Id="rId465" Type="http://schemas.openxmlformats.org/officeDocument/2006/relationships/hyperlink" Target="https://results.elections.virginia.gov/vaelections/2022%20November%20General/Site/Statistics/Turnout/KING_GEORGE_COUNTY.html" TargetMode="External"/><Relationship Id="rId22" Type="http://schemas.openxmlformats.org/officeDocument/2006/relationships/hyperlink" Target="https://results.elections.virginia.gov/vaelections/2022%20November%20General/Site/Statistics/Turnout/CHARLES_CITY_COUNTY.html" TargetMode="External"/><Relationship Id="rId64" Type="http://schemas.openxmlformats.org/officeDocument/2006/relationships/hyperlink" Target="https://results.elections.virginia.gov/vaelections/2022%20November%20General/Site/Statistics/Turnout/JAMES_CITY_COUNTY.html" TargetMode="External"/><Relationship Id="rId118" Type="http://schemas.openxmlformats.org/officeDocument/2006/relationships/hyperlink" Target="https://results.elections.virginia.gov/vaelections/2022%20November%20General/Site/Statistics/Turnout/STAFFORD_COUNTY.html" TargetMode="External"/><Relationship Id="rId325" Type="http://schemas.openxmlformats.org/officeDocument/2006/relationships/hyperlink" Target="https://results.elections.virginia.gov/vaelections/2022%20November%20General/Site/Statistics/Turnout/MADISON_COUNTY.html" TargetMode="External"/><Relationship Id="rId367" Type="http://schemas.openxmlformats.org/officeDocument/2006/relationships/hyperlink" Target="https://results.elections.virginia.gov/vaelections/2022%20November%20General/Site/Statistics/Turnout/DANVILLE_CITY.html" TargetMode="External"/><Relationship Id="rId532" Type="http://schemas.openxmlformats.org/officeDocument/2006/relationships/hyperlink" Target="https://results.elections.virginia.gov/vaelections/2022%20November%20General/Site/Statistics/Turnout/YORK_COUNTY.html" TargetMode="External"/><Relationship Id="rId171" Type="http://schemas.openxmlformats.org/officeDocument/2006/relationships/hyperlink" Target="https://results.elections.virginia.gov/vaelections/2022%20November%20General/Site/Statistics/Turnout/POQUOSON_CITY.html" TargetMode="External"/><Relationship Id="rId227" Type="http://schemas.openxmlformats.org/officeDocument/2006/relationships/hyperlink" Target="https://results.elections.virginia.gov/vaelections/2022%20November%20General/Site/Statistics/Turnout/FALLS_CHURCH_CITY.html" TargetMode="External"/><Relationship Id="rId269" Type="http://schemas.openxmlformats.org/officeDocument/2006/relationships/hyperlink" Target="https://results.elections.virginia.gov/vaelections/2022%20November%20General/Site/Statistics/Turnout/WISE_COUNTY.html" TargetMode="External"/><Relationship Id="rId434" Type="http://schemas.openxmlformats.org/officeDocument/2006/relationships/hyperlink" Target="https://results.elections.virginia.gov/vaelections/2022%20November%20General/Site/Statistics/Turnout/DINWIDDIE_COUNTY.html" TargetMode="External"/><Relationship Id="rId476" Type="http://schemas.openxmlformats.org/officeDocument/2006/relationships/hyperlink" Target="https://results.elections.virginia.gov/vaelections/2022%20November%20General/Site/Statistics/Turnout/MANASSAS_PARK_CITY.html" TargetMode="External"/><Relationship Id="rId33" Type="http://schemas.openxmlformats.org/officeDocument/2006/relationships/hyperlink" Target="https://results.elections.virginia.gov/vaelections/2022%20November%20General/Site/Statistics/Turnout/DANVILLE_CITY.html" TargetMode="External"/><Relationship Id="rId129" Type="http://schemas.openxmlformats.org/officeDocument/2006/relationships/hyperlink" Target="https://results.elections.virginia.gov/vaelections/2022%20November%20General/Site/Statistics/Turnout/WILLIAMSBURG_CITY.html" TargetMode="External"/><Relationship Id="rId280" Type="http://schemas.openxmlformats.org/officeDocument/2006/relationships/hyperlink" Target="https://results.elections.virginia.gov/vaelections/2022%20November%20General/Site/Statistics/Turnout/SUFFOLK_CITY.html" TargetMode="External"/><Relationship Id="rId336" Type="http://schemas.openxmlformats.org/officeDocument/2006/relationships/hyperlink" Target="https://results.elections.virginia.gov/vaelections/2022%20November%20General/Site/Statistics/Turnout/JAMES_CITY_COUNTY.html" TargetMode="External"/><Relationship Id="rId501" Type="http://schemas.openxmlformats.org/officeDocument/2006/relationships/hyperlink" Target="https://results.elections.virginia.gov/vaelections/2022%20November%20General/Site/Statistics/Turnout/PULASKI_COUNTY.html" TargetMode="External"/><Relationship Id="rId75" Type="http://schemas.openxmlformats.org/officeDocument/2006/relationships/hyperlink" Target="https://results.elections.virginia.gov/vaelections/2022%20November%20General/Site/Statistics/Turnout/MADISON_COUNTY.html" TargetMode="External"/><Relationship Id="rId140" Type="http://schemas.openxmlformats.org/officeDocument/2006/relationships/hyperlink" Target="https://results.elections.virginia.gov/vaelections/2022%20November%20General/Site/Statistics/Turnout/WAYNESBORO_CITY.html" TargetMode="External"/><Relationship Id="rId182" Type="http://schemas.openxmlformats.org/officeDocument/2006/relationships/hyperlink" Target="https://results.elections.virginia.gov/vaelections/2022%20November%20General/Site/Statistics/Turnout/NEWPORT_NEWS_CITY.html" TargetMode="External"/><Relationship Id="rId378" Type="http://schemas.openxmlformats.org/officeDocument/2006/relationships/hyperlink" Target="https://results.elections.virginia.gov/vaelections/2022%20November%20General/Site/Statistics/Turnout/CHARLES_CITY_COUNTY.html" TargetMode="External"/><Relationship Id="rId403" Type="http://schemas.openxmlformats.org/officeDocument/2006/relationships/hyperlink" Target="https://results.elections.virginia.gov/vaelections/2022%20November%20General/Site/Statistics/Turnout/ALLEGHANY_COUNTY.html" TargetMode="External"/><Relationship Id="rId6" Type="http://schemas.openxmlformats.org/officeDocument/2006/relationships/hyperlink" Target="https://results.elections.virginia.gov/vaelections/2022%20November%20General/Site/Statistics/Turnout/AMHERST_COUNTY.html" TargetMode="External"/><Relationship Id="rId238" Type="http://schemas.openxmlformats.org/officeDocument/2006/relationships/hyperlink" Target="https://results.elections.virginia.gov/vaelections/2022%20November%20General/Site/Statistics/Turnout/COVINGTON_CITY.html" TargetMode="External"/><Relationship Id="rId445" Type="http://schemas.openxmlformats.org/officeDocument/2006/relationships/hyperlink" Target="https://results.elections.virginia.gov/vaelections/2022%20November%20General/Site/Statistics/Turnout/FREDERICK_COUNTY.html" TargetMode="External"/><Relationship Id="rId487" Type="http://schemas.openxmlformats.org/officeDocument/2006/relationships/hyperlink" Target="https://results.elections.virginia.gov/vaelections/2022%20November%20General/Site/Statistics/Turnout/NORTHUMBERLAND_COUNTY.html" TargetMode="External"/><Relationship Id="rId291" Type="http://schemas.openxmlformats.org/officeDocument/2006/relationships/hyperlink" Target="https://results.elections.virginia.gov/vaelections/2022%20November%20General/Site/Statistics/Turnout/ROCKBRIDGE_COUNTY.html" TargetMode="External"/><Relationship Id="rId305" Type="http://schemas.openxmlformats.org/officeDocument/2006/relationships/hyperlink" Target="https://results.elections.virginia.gov/vaelections/2022%20November%20General/Site/Statistics/Turnout/PITTSYLVANIA_COUNTY.html" TargetMode="External"/><Relationship Id="rId347" Type="http://schemas.openxmlformats.org/officeDocument/2006/relationships/hyperlink" Target="https://results.elections.virginia.gov/vaelections/2022%20November%20General/Site/Statistics/Turnout/GREENE_COUNTY.html" TargetMode="External"/><Relationship Id="rId512" Type="http://schemas.openxmlformats.org/officeDocument/2006/relationships/hyperlink" Target="https://results.elections.virginia.gov/vaelections/2022%20November%20General/Site/Statistics/Turnout/SCOTT_COUNTY.html" TargetMode="External"/><Relationship Id="rId44" Type="http://schemas.openxmlformats.org/officeDocument/2006/relationships/hyperlink" Target="https://results.elections.virginia.gov/vaelections/2022%20November%20General/Site/Statistics/Turnout/FRANKLIN_CITY.html" TargetMode="External"/><Relationship Id="rId86" Type="http://schemas.openxmlformats.org/officeDocument/2006/relationships/hyperlink" Target="https://results.elections.virginia.gov/vaelections/2022%20November%20General/Site/Statistics/Turnout/NORFOLK_CITY.html" TargetMode="External"/><Relationship Id="rId151" Type="http://schemas.openxmlformats.org/officeDocument/2006/relationships/hyperlink" Target="https://results.elections.virginia.gov/vaelections/2022%20November%20General/Site/Statistics/Turnout/SOUTHAMPTON_COUNTY.html" TargetMode="External"/><Relationship Id="rId389" Type="http://schemas.openxmlformats.org/officeDocument/2006/relationships/hyperlink" Target="https://results.elections.virginia.gov/vaelections/2022%20November%20General/Site/Statistics/Turnout/BEDFORD_COUNTY.html" TargetMode="External"/><Relationship Id="rId193" Type="http://schemas.openxmlformats.org/officeDocument/2006/relationships/hyperlink" Target="https://results.elections.virginia.gov/vaelections/2022%20November%20General/Site/Statistics/Turnout/LYNCHBURG_CITY.html" TargetMode="External"/><Relationship Id="rId207" Type="http://schemas.openxmlformats.org/officeDocument/2006/relationships/hyperlink" Target="https://results.elections.virginia.gov/vaelections/2022%20November%20General/Site/Statistics/Turnout/HENRY_COUNTY.html" TargetMode="External"/><Relationship Id="rId249" Type="http://schemas.openxmlformats.org/officeDocument/2006/relationships/hyperlink" Target="https://results.elections.virginia.gov/vaelections/2022%20November%20General/Site/Statistics/Turnout/BUENA_VISTA_CITY.html" TargetMode="External"/><Relationship Id="rId414" Type="http://schemas.openxmlformats.org/officeDocument/2006/relationships/hyperlink" Target="https://results.elections.virginia.gov/vaelections/2022%20November%20General/Site/Statistics/Turnout/BRUNSWICK_COUNTY.html" TargetMode="External"/><Relationship Id="rId456" Type="http://schemas.openxmlformats.org/officeDocument/2006/relationships/hyperlink" Target="https://results.elections.virginia.gov/vaelections/2022%20November%20General/Site/Statistics/Turnout/HANOVER_COUNTY.html" TargetMode="External"/><Relationship Id="rId498" Type="http://schemas.openxmlformats.org/officeDocument/2006/relationships/hyperlink" Target="https://results.elections.virginia.gov/vaelections/2022%20November%20General/Site/Statistics/Turnout/PRINCE_EDWARD_COUNTY.html" TargetMode="External"/><Relationship Id="rId13" Type="http://schemas.openxmlformats.org/officeDocument/2006/relationships/hyperlink" Target="https://results.elections.virginia.gov/vaelections/2022%20November%20General/Site/Statistics/Turnout/BOTETOURT_COUNTY.html" TargetMode="External"/><Relationship Id="rId109" Type="http://schemas.openxmlformats.org/officeDocument/2006/relationships/hyperlink" Target="https://results.elections.virginia.gov/vaelections/2022%20November%20General/Site/Statistics/Turnout/ROCKBRIDGE_COUNTY.html" TargetMode="External"/><Relationship Id="rId260" Type="http://schemas.openxmlformats.org/officeDocument/2006/relationships/hyperlink" Target="https://results.elections.virginia.gov/vaelections/2022%20November%20General/Site/Statistics/Turnout/APPOMATTOX_COUNTY.html" TargetMode="External"/><Relationship Id="rId316" Type="http://schemas.openxmlformats.org/officeDocument/2006/relationships/hyperlink" Target="https://results.elections.virginia.gov/vaelections/2022%20November%20General/Site/Statistics/Turnout/NEW_KENT_COUNTY.html" TargetMode="External"/><Relationship Id="rId523" Type="http://schemas.openxmlformats.org/officeDocument/2006/relationships/hyperlink" Target="https://results.elections.virginia.gov/vaelections/2022%20November%20General/Site/Statistics/Turnout/VIRGINIA_BEACH_CITY.html" TargetMode="External"/><Relationship Id="rId55" Type="http://schemas.openxmlformats.org/officeDocument/2006/relationships/hyperlink" Target="https://results.elections.virginia.gov/vaelections/2022%20November%20General/Site/Statistics/Turnout/HALIFAX_COUNTY.html" TargetMode="External"/><Relationship Id="rId97" Type="http://schemas.openxmlformats.org/officeDocument/2006/relationships/hyperlink" Target="https://results.elections.virginia.gov/vaelections/2022%20November%20General/Site/Statistics/Turnout/PORTSMOUTH_CITY.html" TargetMode="External"/><Relationship Id="rId120" Type="http://schemas.openxmlformats.org/officeDocument/2006/relationships/hyperlink" Target="https://results.elections.virginia.gov/vaelections/2022%20November%20General/Site/Statistics/Turnout/SUFFOLK_CITY.html" TargetMode="External"/><Relationship Id="rId358" Type="http://schemas.openxmlformats.org/officeDocument/2006/relationships/hyperlink" Target="https://results.elections.virginia.gov/vaelections/2022%20November%20General/Site/Statistics/Turnout/FLOYD_COUNTY.html" TargetMode="External"/><Relationship Id="rId162" Type="http://schemas.openxmlformats.org/officeDocument/2006/relationships/hyperlink" Target="https://results.elections.virginia.gov/vaelections/2022%20November%20General/Site/Statistics/Turnout/RICHMOND_CITY.html" TargetMode="External"/><Relationship Id="rId218" Type="http://schemas.openxmlformats.org/officeDocument/2006/relationships/hyperlink" Target="https://results.elections.virginia.gov/vaelections/2022%20November%20General/Site/Statistics/Turnout/GILES_COUNTY.html" TargetMode="External"/><Relationship Id="rId425" Type="http://schemas.openxmlformats.org/officeDocument/2006/relationships/hyperlink" Target="https://results.elections.virginia.gov/vaelections/2022%20November%20General/Site/Statistics/Turnout/CHESTERFIELD_COUNTY.html" TargetMode="External"/><Relationship Id="rId467" Type="http://schemas.openxmlformats.org/officeDocument/2006/relationships/hyperlink" Target="https://results.elections.virginia.gov/vaelections/2022%20November%20General/Site/Statistics/Turnout/LANCASTER_COUNTY.html" TargetMode="External"/><Relationship Id="rId271" Type="http://schemas.openxmlformats.org/officeDocument/2006/relationships/hyperlink" Target="https://results.elections.virginia.gov/vaelections/2022%20November%20General/Site/Statistics/Turnout/WILLIAMSBURG_CITY.html" TargetMode="External"/><Relationship Id="rId24" Type="http://schemas.openxmlformats.org/officeDocument/2006/relationships/hyperlink" Target="https://results.elections.virginia.gov/vaelections/2022%20November%20General/Site/Statistics/Turnout/CHARLOTTESVILLE_CITY.html" TargetMode="External"/><Relationship Id="rId66" Type="http://schemas.openxmlformats.org/officeDocument/2006/relationships/hyperlink" Target="https://results.elections.virginia.gov/vaelections/2022%20November%20General/Site/Statistics/Turnout/KING_GEORGE_COUNTY.html" TargetMode="External"/><Relationship Id="rId131" Type="http://schemas.openxmlformats.org/officeDocument/2006/relationships/hyperlink" Target="https://results.elections.virginia.gov/vaelections/2022%20November%20General/Site/Statistics/Turnout/WISE_COUNTY.html" TargetMode="External"/><Relationship Id="rId327" Type="http://schemas.openxmlformats.org/officeDocument/2006/relationships/hyperlink" Target="https://results.elections.virginia.gov/vaelections/2022%20November%20General/Site/Statistics/Turnout/LUNENBURG_COUNTY.html" TargetMode="External"/><Relationship Id="rId369" Type="http://schemas.openxmlformats.org/officeDocument/2006/relationships/hyperlink" Target="https://results.elections.virginia.gov/vaelections/2022%20November%20General/Site/Statistics/Turnout/CULPEPER_COUNTY.html" TargetMode="External"/><Relationship Id="rId173" Type="http://schemas.openxmlformats.org/officeDocument/2006/relationships/hyperlink" Target="https://results.elections.virginia.gov/vaelections/2022%20November%20General/Site/Statistics/Turnout/PETERSBURG_CITY.html" TargetMode="External"/><Relationship Id="rId229" Type="http://schemas.openxmlformats.org/officeDocument/2006/relationships/hyperlink" Target="https://results.elections.virginia.gov/vaelections/2022%20November%20General/Site/Statistics/Turnout/FAIRFAX_CITY.html" TargetMode="External"/><Relationship Id="rId380" Type="http://schemas.openxmlformats.org/officeDocument/2006/relationships/hyperlink" Target="https://results.elections.virginia.gov/vaelections/2022%20November%20General/Site/Statistics/Turnout/CAROLINE_COUNTY.html" TargetMode="External"/><Relationship Id="rId436" Type="http://schemas.openxmlformats.org/officeDocument/2006/relationships/hyperlink" Target="https://results.elections.virginia.gov/vaelections/2022%20November%20General/Site/Statistics/Turnout/ESSEX_COUNTY.html" TargetMode="External"/><Relationship Id="rId240" Type="http://schemas.openxmlformats.org/officeDocument/2006/relationships/hyperlink" Target="https://results.elections.virginia.gov/vaelections/2022%20November%20General/Site/Statistics/Turnout/CLARKE_COUNTY.html" TargetMode="External"/><Relationship Id="rId478" Type="http://schemas.openxmlformats.org/officeDocument/2006/relationships/hyperlink" Target="https://results.elections.virginia.gov/vaelections/2022%20November%20General/Site/Statistics/Turnout/MATHEWS_COUNTY.html" TargetMode="External"/><Relationship Id="rId35" Type="http://schemas.openxmlformats.org/officeDocument/2006/relationships/hyperlink" Target="https://results.elections.virginia.gov/vaelections/2022%20November%20General/Site/Statistics/Turnout/DINWIDDIE_COUNTY.html" TargetMode="External"/><Relationship Id="rId77" Type="http://schemas.openxmlformats.org/officeDocument/2006/relationships/hyperlink" Target="https://results.elections.virginia.gov/vaelections/2022%20November%20General/Site/Statistics/Turnout/MANASSAS_PARK_CITY.html" TargetMode="External"/><Relationship Id="rId100" Type="http://schemas.openxmlformats.org/officeDocument/2006/relationships/hyperlink" Target="https://results.elections.virginia.gov/vaelections/2022%20November%20General/Site/Statistics/Turnout/PRINCE_GEORGE_COUNTY.html" TargetMode="External"/><Relationship Id="rId282" Type="http://schemas.openxmlformats.org/officeDocument/2006/relationships/hyperlink" Target="https://results.elections.virginia.gov/vaelections/2022%20November%20General/Site/Statistics/Turnout/STAFFORD_COUNTY.html" TargetMode="External"/><Relationship Id="rId338" Type="http://schemas.openxmlformats.org/officeDocument/2006/relationships/hyperlink" Target="https://results.elections.virginia.gov/vaelections/2022%20November%20General/Site/Statistics/Turnout/HOPEWELL_CITY.html" TargetMode="External"/><Relationship Id="rId503" Type="http://schemas.openxmlformats.org/officeDocument/2006/relationships/hyperlink" Target="https://results.elections.virginia.gov/vaelections/2022%20November%20General/Site/Statistics/Turnout/RAPPAHANNOCK_COUNTY.html" TargetMode="External"/><Relationship Id="rId8" Type="http://schemas.openxmlformats.org/officeDocument/2006/relationships/hyperlink" Target="https://results.elections.virginia.gov/vaelections/2022%20November%20General/Site/Statistics/Turnout/ARLINGTON_COUNTY.html" TargetMode="External"/><Relationship Id="rId142" Type="http://schemas.openxmlformats.org/officeDocument/2006/relationships/hyperlink" Target="https://results.elections.virginia.gov/vaelections/2022%20November%20General/Site/Statistics/Turnout/WARREN_COUNTY.html" TargetMode="External"/><Relationship Id="rId184" Type="http://schemas.openxmlformats.org/officeDocument/2006/relationships/hyperlink" Target="https://results.elections.virginia.gov/vaelections/2022%20November%20General/Site/Statistics/Turnout/NELSON_COUNTY.html" TargetMode="External"/><Relationship Id="rId391" Type="http://schemas.openxmlformats.org/officeDocument/2006/relationships/hyperlink" Target="https://results.elections.virginia.gov/vaelections/2022%20November%20General/Site/Statistics/Turnout/AUGUSTA_COUNTY.html" TargetMode="External"/><Relationship Id="rId405" Type="http://schemas.openxmlformats.org/officeDocument/2006/relationships/hyperlink" Target="https://results.elections.virginia.gov/vaelections/2022%20November%20General/Site/Statistics/Turnout/AMHERST_COUNTY.html" TargetMode="External"/><Relationship Id="rId447" Type="http://schemas.openxmlformats.org/officeDocument/2006/relationships/hyperlink" Target="https://results.elections.virginia.gov/vaelections/2022%20November%20General/Site/Statistics/Turnout/GALAX_CITY.html" TargetMode="External"/><Relationship Id="rId251" Type="http://schemas.openxmlformats.org/officeDocument/2006/relationships/hyperlink" Target="https://results.elections.virginia.gov/vaelections/2022%20November%20General/Site/Statistics/Turnout/BUCHANAN_COUNTY.html" TargetMode="External"/><Relationship Id="rId489" Type="http://schemas.openxmlformats.org/officeDocument/2006/relationships/hyperlink" Target="https://results.elections.virginia.gov/vaelections/2022%20November%20General/Site/Statistics/Turnout/NOTTOWAY_COUNTY.html" TargetMode="External"/><Relationship Id="rId46" Type="http://schemas.openxmlformats.org/officeDocument/2006/relationships/hyperlink" Target="https://results.elections.virginia.gov/vaelections/2022%20November%20General/Site/Statistics/Turnout/FREDERICK_COUNTY.html" TargetMode="External"/><Relationship Id="rId293" Type="http://schemas.openxmlformats.org/officeDocument/2006/relationships/hyperlink" Target="https://results.elections.virginia.gov/vaelections/2022%20November%20General/Site/Statistics/Turnout/ROANOKE_CITY.html" TargetMode="External"/><Relationship Id="rId307" Type="http://schemas.openxmlformats.org/officeDocument/2006/relationships/hyperlink" Target="https://results.elections.virginia.gov/vaelections/2022%20November%20General/Site/Statistics/Turnout/PATRICK_COUNTY.html" TargetMode="External"/><Relationship Id="rId349" Type="http://schemas.openxmlformats.org/officeDocument/2006/relationships/hyperlink" Target="https://results.elections.virginia.gov/vaelections/2022%20November%20General/Site/Statistics/Turnout/GOOCHLAND_COUNTY.html" TargetMode="External"/><Relationship Id="rId514" Type="http://schemas.openxmlformats.org/officeDocument/2006/relationships/hyperlink" Target="https://results.elections.virginia.gov/vaelections/2022%20November%20General/Site/Statistics/Turnout/SMYTH_COUNTY.html" TargetMode="External"/><Relationship Id="rId88" Type="http://schemas.openxmlformats.org/officeDocument/2006/relationships/hyperlink" Target="https://results.elections.virginia.gov/vaelections/2022%20November%20General/Site/Statistics/Turnout/NORTHUMBERLAND_COUNTY.html" TargetMode="External"/><Relationship Id="rId111" Type="http://schemas.openxmlformats.org/officeDocument/2006/relationships/hyperlink" Target="https://results.elections.virginia.gov/vaelections/2022%20November%20General/Site/Statistics/Turnout/RUSSELL_COUNTY.html" TargetMode="External"/><Relationship Id="rId153" Type="http://schemas.openxmlformats.org/officeDocument/2006/relationships/hyperlink" Target="https://results.elections.virginia.gov/vaelections/2022%20November%20General/Site/Statistics/Turnout/SHENANDOAH_COUNTY.html" TargetMode="External"/><Relationship Id="rId195" Type="http://schemas.openxmlformats.org/officeDocument/2006/relationships/hyperlink" Target="https://results.elections.virginia.gov/vaelections/2022%20November%20General/Site/Statistics/Turnout/LOUISA_COUNTY.html" TargetMode="External"/><Relationship Id="rId209" Type="http://schemas.openxmlformats.org/officeDocument/2006/relationships/hyperlink" Target="https://results.elections.virginia.gov/vaelections/2022%20November%20General/Site/Statistics/Turnout/HARRISONBURG_CITY.html" TargetMode="External"/><Relationship Id="rId360" Type="http://schemas.openxmlformats.org/officeDocument/2006/relationships/hyperlink" Target="https://results.elections.virginia.gov/vaelections/2022%20November%20General/Site/Statistics/Turnout/FALLS_CHURCH_CITY.html" TargetMode="External"/><Relationship Id="rId416" Type="http://schemas.openxmlformats.org/officeDocument/2006/relationships/hyperlink" Target="https://results.elections.virginia.gov/vaelections/2022%20November%20General/Site/Statistics/Turnout/BUCKINGHAM_COUNTY.html" TargetMode="External"/><Relationship Id="rId220" Type="http://schemas.openxmlformats.org/officeDocument/2006/relationships/hyperlink" Target="https://results.elections.virginia.gov/vaelections/2022%20November%20General/Site/Statistics/Turnout/FREDERICKSBURG_CITY.html" TargetMode="External"/><Relationship Id="rId458" Type="http://schemas.openxmlformats.org/officeDocument/2006/relationships/hyperlink" Target="https://results.elections.virginia.gov/vaelections/2022%20November%20General/Site/Statistics/Turnout/HENRICO_COUNTY.html" TargetMode="External"/><Relationship Id="rId15" Type="http://schemas.openxmlformats.org/officeDocument/2006/relationships/hyperlink" Target="https://results.elections.virginia.gov/vaelections/2022%20November%20General/Site/Statistics/Turnout/BRUNSWICK_COUNTY.html" TargetMode="External"/><Relationship Id="rId57" Type="http://schemas.openxmlformats.org/officeDocument/2006/relationships/hyperlink" Target="https://results.elections.virginia.gov/vaelections/2022%20November%20General/Site/Statistics/Turnout/HANOVER_COUNTY.html" TargetMode="External"/><Relationship Id="rId262" Type="http://schemas.openxmlformats.org/officeDocument/2006/relationships/hyperlink" Target="https://results.elections.virginia.gov/vaelections/2022%20November%20General/Site/Statistics/Turnout/AMELIA_COUNTY.html" TargetMode="External"/><Relationship Id="rId318" Type="http://schemas.openxmlformats.org/officeDocument/2006/relationships/hyperlink" Target="https://results.elections.virginia.gov/vaelections/2022%20November%20General/Site/Statistics/Turnout/MONTGOMERY_COUNTY.html" TargetMode="External"/><Relationship Id="rId525" Type="http://schemas.openxmlformats.org/officeDocument/2006/relationships/hyperlink" Target="https://results.elections.virginia.gov/vaelections/2022%20November%20General/Site/Statistics/Turnout/WASHINGTON_COUNTY.html" TargetMode="External"/><Relationship Id="rId99" Type="http://schemas.openxmlformats.org/officeDocument/2006/relationships/hyperlink" Target="https://results.elections.virginia.gov/vaelections/2022%20November%20General/Site/Statistics/Turnout/PRINCE_EDWARD_COUNTY.html" TargetMode="External"/><Relationship Id="rId122" Type="http://schemas.openxmlformats.org/officeDocument/2006/relationships/hyperlink" Target="https://results.elections.virginia.gov/vaelections/2022%20November%20General/Site/Statistics/Turnout/SUSSEX_COUNTY.html" TargetMode="External"/><Relationship Id="rId164" Type="http://schemas.openxmlformats.org/officeDocument/2006/relationships/hyperlink" Target="https://results.elections.virginia.gov/vaelections/2022%20November%20General/Site/Statistics/Turnout/RADFORD_CITY.html" TargetMode="External"/><Relationship Id="rId371" Type="http://schemas.openxmlformats.org/officeDocument/2006/relationships/hyperlink" Target="https://results.elections.virginia.gov/vaelections/2022%20November%20General/Site/Statistics/Turnout/COVINGTON_CITY.html" TargetMode="External"/><Relationship Id="rId427" Type="http://schemas.openxmlformats.org/officeDocument/2006/relationships/hyperlink" Target="https://results.elections.virginia.gov/vaelections/2022%20November%20General/Site/Statistics/Turnout/COLONIAL_HEIGHTS_CITY.html" TargetMode="External"/><Relationship Id="rId469" Type="http://schemas.openxmlformats.org/officeDocument/2006/relationships/hyperlink" Target="https://results.elections.virginia.gov/vaelections/2022%20November%20General/Site/Statistics/Turnout/LEXINGTON_CITY.html" TargetMode="External"/><Relationship Id="rId26" Type="http://schemas.openxmlformats.org/officeDocument/2006/relationships/hyperlink" Target="https://results.elections.virginia.gov/vaelections/2022%20November%20General/Site/Statistics/Turnout/CHESTERFIELD_COUNTY.html" TargetMode="External"/><Relationship Id="rId231" Type="http://schemas.openxmlformats.org/officeDocument/2006/relationships/hyperlink" Target="https://results.elections.virginia.gov/vaelections/2022%20November%20General/Site/Statistics/Turnout/EMPORIA_CITY.html" TargetMode="External"/><Relationship Id="rId273" Type="http://schemas.openxmlformats.org/officeDocument/2006/relationships/hyperlink" Target="https://results.elections.virginia.gov/vaelections/2022%20November%20General/Site/Statistics/Turnout/WAYNESBORO_CITY.html" TargetMode="External"/><Relationship Id="rId329" Type="http://schemas.openxmlformats.org/officeDocument/2006/relationships/hyperlink" Target="https://results.elections.virginia.gov/vaelections/2022%20November%20General/Site/Statistics/Turnout/LOUDOUN_COUNTY.html" TargetMode="External"/><Relationship Id="rId480" Type="http://schemas.openxmlformats.org/officeDocument/2006/relationships/hyperlink" Target="https://results.elections.virginia.gov/vaelections/2022%20November%20General/Site/Statistics/Turnout/MIDDLESEX_COUNTY.html" TargetMode="External"/><Relationship Id="rId68" Type="http://schemas.openxmlformats.org/officeDocument/2006/relationships/hyperlink" Target="https://results.elections.virginia.gov/vaelections/2022%20November%20General/Site/Statistics/Turnout/LANCASTER_COUNTY.html" TargetMode="External"/><Relationship Id="rId133" Type="http://schemas.openxmlformats.org/officeDocument/2006/relationships/hyperlink" Target="https://results.elections.virginia.gov/vaelections/2022%20November%20General/Site/Statistics/Turnout/YORK_COUNTY.html" TargetMode="External"/><Relationship Id="rId175" Type="http://schemas.openxmlformats.org/officeDocument/2006/relationships/hyperlink" Target="https://results.elections.virginia.gov/vaelections/2022%20November%20General/Site/Statistics/Turnout/PAGE_COUNTY.html" TargetMode="External"/><Relationship Id="rId340" Type="http://schemas.openxmlformats.org/officeDocument/2006/relationships/hyperlink" Target="https://results.elections.virginia.gov/vaelections/2022%20November%20General/Site/Statistics/Turnout/HENRY_COUNTY.html" TargetMode="External"/><Relationship Id="rId200" Type="http://schemas.openxmlformats.org/officeDocument/2006/relationships/hyperlink" Target="https://results.elections.virginia.gov/vaelections/2022%20November%20General/Site/Statistics/Turnout/KING_WILLIAM_COUNTY.html" TargetMode="External"/><Relationship Id="rId382" Type="http://schemas.openxmlformats.org/officeDocument/2006/relationships/hyperlink" Target="https://results.elections.virginia.gov/vaelections/2022%20November%20General/Site/Statistics/Turnout/BUENA_VISTA_CITY.html" TargetMode="External"/><Relationship Id="rId438" Type="http://schemas.openxmlformats.org/officeDocument/2006/relationships/hyperlink" Target="https://results.elections.virginia.gov/vaelections/2022%20November%20General/Site/Statistics/Turnout/FAIRFAX_COUNTY.html" TargetMode="External"/><Relationship Id="rId242" Type="http://schemas.openxmlformats.org/officeDocument/2006/relationships/hyperlink" Target="https://results.elections.virginia.gov/vaelections/2022%20November%20General/Site/Statistics/Turnout/CHESAPEAKE_CITY.html" TargetMode="External"/><Relationship Id="rId284" Type="http://schemas.openxmlformats.org/officeDocument/2006/relationships/hyperlink" Target="https://results.elections.virginia.gov/vaelections/2022%20November%20General/Site/Statistics/Turnout/SOUTHAMPTON_COUNTY.html" TargetMode="External"/><Relationship Id="rId491" Type="http://schemas.openxmlformats.org/officeDocument/2006/relationships/hyperlink" Target="https://results.elections.virginia.gov/vaelections/2022%20November%20General/Site/Statistics/Turnout/PAGE_COUNTY.html" TargetMode="External"/><Relationship Id="rId505" Type="http://schemas.openxmlformats.org/officeDocument/2006/relationships/hyperlink" Target="https://results.elections.virginia.gov/vaelections/2022%20November%20General/Site/Statistics/Turnout/RICHMOND_COUNTY.html" TargetMode="External"/><Relationship Id="rId37" Type="http://schemas.openxmlformats.org/officeDocument/2006/relationships/hyperlink" Target="https://results.elections.virginia.gov/vaelections/2022%20November%20General/Site/Statistics/Turnout/ESSEX_COUNTY.html" TargetMode="External"/><Relationship Id="rId79" Type="http://schemas.openxmlformats.org/officeDocument/2006/relationships/hyperlink" Target="https://results.elections.virginia.gov/vaelections/2022%20November%20General/Site/Statistics/Turnout/MATHEWS_COUNTY.html" TargetMode="External"/><Relationship Id="rId102" Type="http://schemas.openxmlformats.org/officeDocument/2006/relationships/hyperlink" Target="https://results.elections.virginia.gov/vaelections/2022%20November%20General/Site/Statistics/Turnout/PULASKI_COUNTY.html" TargetMode="External"/><Relationship Id="rId144" Type="http://schemas.openxmlformats.org/officeDocument/2006/relationships/hyperlink" Target="https://results.elections.virginia.gov/vaelections/2022%20November%20General/Site/Statistics/Turnout/TAZEWELL_COUNTY.html" TargetMode="External"/><Relationship Id="rId90" Type="http://schemas.openxmlformats.org/officeDocument/2006/relationships/hyperlink" Target="https://results.elections.virginia.gov/vaelections/2022%20November%20General/Site/Statistics/Turnout/NOTTOWAY_COUNTY.html" TargetMode="External"/><Relationship Id="rId186" Type="http://schemas.openxmlformats.org/officeDocument/2006/relationships/hyperlink" Target="https://results.elections.virginia.gov/vaelections/2022%20November%20General/Site/Statistics/Turnout/MIDDLESEX_COUNTY.html" TargetMode="External"/><Relationship Id="rId351" Type="http://schemas.openxmlformats.org/officeDocument/2006/relationships/hyperlink" Target="https://results.elections.virginia.gov/vaelections/2022%20November%20General/Site/Statistics/Turnout/GILES_COUNTY.html" TargetMode="External"/><Relationship Id="rId393" Type="http://schemas.openxmlformats.org/officeDocument/2006/relationships/hyperlink" Target="https://results.elections.virginia.gov/vaelections/2022%20November%20General/Site/Statistics/Turnout/APPOMATTOX_COUNTY.html" TargetMode="External"/><Relationship Id="rId407" Type="http://schemas.openxmlformats.org/officeDocument/2006/relationships/hyperlink" Target="https://results.elections.virginia.gov/vaelections/2022%20November%20General/Site/Statistics/Turnout/ARLINGTON_COUNTY.html" TargetMode="External"/><Relationship Id="rId449" Type="http://schemas.openxmlformats.org/officeDocument/2006/relationships/hyperlink" Target="https://results.elections.virginia.gov/vaelections/2022%20November%20General/Site/Statistics/Turnout/GLOUCESTER_COUNTY.html" TargetMode="External"/><Relationship Id="rId211" Type="http://schemas.openxmlformats.org/officeDocument/2006/relationships/hyperlink" Target="https://results.elections.virginia.gov/vaelections/2022%20November%20General/Site/Statistics/Turnout/HAMPTON_CITY.html" TargetMode="External"/><Relationship Id="rId253" Type="http://schemas.openxmlformats.org/officeDocument/2006/relationships/hyperlink" Target="https://results.elections.virginia.gov/vaelections/2022%20November%20General/Site/Statistics/Turnout/BRISTOL_CITY.html" TargetMode="External"/><Relationship Id="rId295" Type="http://schemas.openxmlformats.org/officeDocument/2006/relationships/hyperlink" Target="https://results.elections.virginia.gov/vaelections/2022%20November%20General/Site/Statistics/Turnout/RICHMOND_CITY.html" TargetMode="External"/><Relationship Id="rId309" Type="http://schemas.openxmlformats.org/officeDocument/2006/relationships/hyperlink" Target="https://results.elections.virginia.gov/vaelections/2022%20November%20General/Site/Statistics/Turnout/ORANGE_COUNTY.html" TargetMode="External"/><Relationship Id="rId460" Type="http://schemas.openxmlformats.org/officeDocument/2006/relationships/hyperlink" Target="https://results.elections.virginia.gov/vaelections/2022%20November%20General/Site/Statistics/Turnout/HIGHLAND_COUNTY.html" TargetMode="External"/><Relationship Id="rId516" Type="http://schemas.openxmlformats.org/officeDocument/2006/relationships/hyperlink" Target="https://results.elections.virginia.gov/vaelections/2022%20November%20General/Site/Statistics/Turnout/SPOTSYLVANIA_COUNTY.html" TargetMode="External"/><Relationship Id="rId48" Type="http://schemas.openxmlformats.org/officeDocument/2006/relationships/hyperlink" Target="https://results.elections.virginia.gov/vaelections/2022%20November%20General/Site/Statistics/Turnout/GALAX_CITY.html" TargetMode="External"/><Relationship Id="rId113" Type="http://schemas.openxmlformats.org/officeDocument/2006/relationships/hyperlink" Target="https://results.elections.virginia.gov/vaelections/2022%20November%20General/Site/Statistics/Turnout/SCOTT_COUNTY.html" TargetMode="External"/><Relationship Id="rId320" Type="http://schemas.openxmlformats.org/officeDocument/2006/relationships/hyperlink" Target="https://results.elections.virginia.gov/vaelections/2022%20November%20General/Site/Statistics/Turnout/MECKLENBURG_COUNTY.html" TargetMode="External"/><Relationship Id="rId155" Type="http://schemas.openxmlformats.org/officeDocument/2006/relationships/hyperlink" Target="https://results.elections.virginia.gov/vaelections/2022%20November%20General/Site/Statistics/Turnout/SALEM_CITY.html" TargetMode="External"/><Relationship Id="rId197" Type="http://schemas.openxmlformats.org/officeDocument/2006/relationships/hyperlink" Target="https://results.elections.virginia.gov/vaelections/2022%20November%20General/Site/Statistics/Turnout/LEXINGTON_CITY.html" TargetMode="External"/><Relationship Id="rId362" Type="http://schemas.openxmlformats.org/officeDocument/2006/relationships/hyperlink" Target="https://results.elections.virginia.gov/vaelections/2022%20November%20General/Site/Statistics/Turnout/FAIRFAX_CITY.html" TargetMode="External"/><Relationship Id="rId418" Type="http://schemas.openxmlformats.org/officeDocument/2006/relationships/hyperlink" Target="https://results.elections.virginia.gov/vaelections/2022%20November%20General/Site/Statistics/Turnout/CAMPBELL_COUNTY.html" TargetMode="External"/><Relationship Id="rId222" Type="http://schemas.openxmlformats.org/officeDocument/2006/relationships/hyperlink" Target="https://results.elections.virginia.gov/vaelections/2022%20November%20General/Site/Statistics/Turnout/FRANKLIN_COUNTY.html" TargetMode="External"/><Relationship Id="rId264" Type="http://schemas.openxmlformats.org/officeDocument/2006/relationships/hyperlink" Target="https://results.elections.virginia.gov/vaelections/2022%20November%20General/Site/Statistics/Turnout/ALEXANDRIA_CITY.html" TargetMode="External"/><Relationship Id="rId471" Type="http://schemas.openxmlformats.org/officeDocument/2006/relationships/hyperlink" Target="https://results.elections.virginia.gov/vaelections/2022%20November%20General/Site/Statistics/Turnout/LOUISA_COUNTY.html" TargetMode="External"/><Relationship Id="rId17" Type="http://schemas.openxmlformats.org/officeDocument/2006/relationships/hyperlink" Target="https://results.elections.virginia.gov/vaelections/2022%20November%20General/Site/Statistics/Turnout/BUCKINGHAM_COUNTY.html" TargetMode="External"/><Relationship Id="rId59" Type="http://schemas.openxmlformats.org/officeDocument/2006/relationships/hyperlink" Target="https://results.elections.virginia.gov/vaelections/2022%20November%20General/Site/Statistics/Turnout/HENRICO_COUNTY.html" TargetMode="External"/><Relationship Id="rId124" Type="http://schemas.openxmlformats.org/officeDocument/2006/relationships/hyperlink" Target="https://results.elections.virginia.gov/vaelections/2022%20November%20General/Site/Statistics/Turnout/VIRGINIA_BEACH_CITY.html" TargetMode="External"/><Relationship Id="rId527" Type="http://schemas.openxmlformats.org/officeDocument/2006/relationships/hyperlink" Target="https://results.elections.virginia.gov/vaelections/2022%20November%20General/Site/Statistics/Turnout/WESTMORELAND_COUNTY.html" TargetMode="External"/><Relationship Id="rId70" Type="http://schemas.openxmlformats.org/officeDocument/2006/relationships/hyperlink" Target="https://results.elections.virginia.gov/vaelections/2022%20November%20General/Site/Statistics/Turnout/LEXINGTON_CITY.html" TargetMode="External"/><Relationship Id="rId166" Type="http://schemas.openxmlformats.org/officeDocument/2006/relationships/hyperlink" Target="https://results.elections.virginia.gov/vaelections/2022%20November%20General/Site/Statistics/Turnout/PRINCE_WILLIAM_COUNTY.html" TargetMode="External"/><Relationship Id="rId331" Type="http://schemas.openxmlformats.org/officeDocument/2006/relationships/hyperlink" Target="https://results.elections.virginia.gov/vaelections/2022%20November%20General/Site/Statistics/Turnout/LEE_COUNTY.html" TargetMode="External"/><Relationship Id="rId373" Type="http://schemas.openxmlformats.org/officeDocument/2006/relationships/hyperlink" Target="https://results.elections.virginia.gov/vaelections/2022%20November%20General/Site/Statistics/Turnout/CLARKE_COUNTY.html" TargetMode="External"/><Relationship Id="rId429" Type="http://schemas.openxmlformats.org/officeDocument/2006/relationships/hyperlink" Target="https://results.elections.virginia.gov/vaelections/2022%20November%20General/Site/Statistics/Turnout/CRAIG_COUNTY.html" TargetMode="External"/><Relationship Id="rId1" Type="http://schemas.openxmlformats.org/officeDocument/2006/relationships/hyperlink" Target="https://results.elections.virginia.gov/vaelections/2022%20November%20General/Site/Statistics/Turnout/ACCOMACK_COUNTY.html" TargetMode="External"/><Relationship Id="rId233" Type="http://schemas.openxmlformats.org/officeDocument/2006/relationships/hyperlink" Target="https://results.elections.virginia.gov/vaelections/2022%20November%20General/Site/Statistics/Turnout/DICKENSON_COUNTY.html" TargetMode="External"/><Relationship Id="rId440" Type="http://schemas.openxmlformats.org/officeDocument/2006/relationships/hyperlink" Target="https://results.elections.virginia.gov/vaelections/2022%20November%20General/Site/Statistics/Turnout/FAUQUIER_COUNTY.html" TargetMode="External"/><Relationship Id="rId28" Type="http://schemas.openxmlformats.org/officeDocument/2006/relationships/hyperlink" Target="https://results.elections.virginia.gov/vaelections/2022%20November%20General/Site/Statistics/Turnout/COLONIAL_HEIGHTS_CITY.html" TargetMode="External"/><Relationship Id="rId275" Type="http://schemas.openxmlformats.org/officeDocument/2006/relationships/hyperlink" Target="https://results.elections.virginia.gov/vaelections/2022%20November%20General/Site/Statistics/Turnout/WARREN_COUNTY.html" TargetMode="External"/><Relationship Id="rId300" Type="http://schemas.openxmlformats.org/officeDocument/2006/relationships/hyperlink" Target="https://results.elections.virginia.gov/vaelections/2022%20November%20General/Site/Statistics/Turnout/PRINCE_GEORGE_COUNTY.html" TargetMode="External"/><Relationship Id="rId482" Type="http://schemas.openxmlformats.org/officeDocument/2006/relationships/hyperlink" Target="https://results.elections.virginia.gov/vaelections/2022%20November%20General/Site/Statistics/Turnout/NELSON_COUNTY.html" TargetMode="External"/><Relationship Id="rId81" Type="http://schemas.openxmlformats.org/officeDocument/2006/relationships/hyperlink" Target="https://results.elections.virginia.gov/vaelections/2022%20November%20General/Site/Statistics/Turnout/MIDDLESEX_COUNTY.html" TargetMode="External"/><Relationship Id="rId135" Type="http://schemas.openxmlformats.org/officeDocument/2006/relationships/hyperlink" Target="https://results.elections.virginia.gov/vaelections/2022%20November%20General/Site/Statistics/Turnout/WYTHE_COUNTY.html" TargetMode="External"/><Relationship Id="rId177" Type="http://schemas.openxmlformats.org/officeDocument/2006/relationships/hyperlink" Target="https://results.elections.virginia.gov/vaelections/2022%20November%20General/Site/Statistics/Turnout/NOTTOWAY_COUNTY.html" TargetMode="External"/><Relationship Id="rId342" Type="http://schemas.openxmlformats.org/officeDocument/2006/relationships/hyperlink" Target="https://results.elections.virginia.gov/vaelections/2022%20November%20General/Site/Statistics/Turnout/HARRISONBURG_CITY.html" TargetMode="External"/><Relationship Id="rId384" Type="http://schemas.openxmlformats.org/officeDocument/2006/relationships/hyperlink" Target="https://results.elections.virginia.gov/vaelections/2022%20November%20General/Site/Statistics/Turnout/BUCHANAN_COUNTY.html" TargetMode="External"/><Relationship Id="rId202" Type="http://schemas.openxmlformats.org/officeDocument/2006/relationships/hyperlink" Target="https://results.elections.virginia.gov/vaelections/2022%20November%20General/Site/Statistics/Turnout/KING_&amp;_QUEEN_COUNTY.html" TargetMode="External"/><Relationship Id="rId244" Type="http://schemas.openxmlformats.org/officeDocument/2006/relationships/hyperlink" Target="https://results.elections.virginia.gov/vaelections/2022%20November%20General/Site/Statistics/Turnout/CHARLOTTE_COUNTY.html" TargetMode="External"/><Relationship Id="rId39" Type="http://schemas.openxmlformats.org/officeDocument/2006/relationships/hyperlink" Target="https://results.elections.virginia.gov/vaelections/2022%20November%20General/Site/Statistics/Turnout/FAIRFAX_COUNTY.html" TargetMode="External"/><Relationship Id="rId286" Type="http://schemas.openxmlformats.org/officeDocument/2006/relationships/hyperlink" Target="https://results.elections.virginia.gov/vaelections/2022%20November%20General/Site/Statistics/Turnout/SHENANDOAH_COUNTY.html" TargetMode="External"/><Relationship Id="rId451" Type="http://schemas.openxmlformats.org/officeDocument/2006/relationships/hyperlink" Target="https://results.elections.virginia.gov/vaelections/2022%20November%20General/Site/Statistics/Turnout/GRAYSON_COUNTY.html" TargetMode="External"/><Relationship Id="rId493" Type="http://schemas.openxmlformats.org/officeDocument/2006/relationships/hyperlink" Target="https://results.elections.virginia.gov/vaelections/2022%20November%20General/Site/Statistics/Turnout/PETERSBURG_CITY.html" TargetMode="External"/><Relationship Id="rId507" Type="http://schemas.openxmlformats.org/officeDocument/2006/relationships/hyperlink" Target="https://results.elections.virginia.gov/vaelections/2022%20November%20General/Site/Statistics/Turnout/ROANOKE_COUNTY.html" TargetMode="External"/><Relationship Id="rId50" Type="http://schemas.openxmlformats.org/officeDocument/2006/relationships/hyperlink" Target="https://results.elections.virginia.gov/vaelections/2022%20November%20General/Site/Statistics/Turnout/GLOUCESTER_COUNTY.html" TargetMode="External"/><Relationship Id="rId104" Type="http://schemas.openxmlformats.org/officeDocument/2006/relationships/hyperlink" Target="https://results.elections.virginia.gov/vaelections/2022%20November%20General/Site/Statistics/Turnout/RAPPAHANNOCK_COUNTY.html" TargetMode="External"/><Relationship Id="rId146" Type="http://schemas.openxmlformats.org/officeDocument/2006/relationships/hyperlink" Target="https://results.elections.virginia.gov/vaelections/2022%20November%20General/Site/Statistics/Turnout/SURRY_COUNTY.html" TargetMode="External"/><Relationship Id="rId188" Type="http://schemas.openxmlformats.org/officeDocument/2006/relationships/hyperlink" Target="https://results.elections.virginia.gov/vaelections/2022%20November%20General/Site/Statistics/Turnout/MATHEWS_COUNTY.html" TargetMode="External"/><Relationship Id="rId311" Type="http://schemas.openxmlformats.org/officeDocument/2006/relationships/hyperlink" Target="https://results.elections.virginia.gov/vaelections/2022%20November%20General/Site/Statistics/Turnout/NORTON_CITY.html" TargetMode="External"/><Relationship Id="rId353" Type="http://schemas.openxmlformats.org/officeDocument/2006/relationships/hyperlink" Target="https://results.elections.virginia.gov/vaelections/2022%20November%20General/Site/Statistics/Turnout/FREDERICKSBURG_CITY.html" TargetMode="External"/><Relationship Id="rId395" Type="http://schemas.openxmlformats.org/officeDocument/2006/relationships/hyperlink" Target="https://results.elections.virginia.gov/vaelections/2022%20November%20General/Site/Statistics/Turnout/AMELIA_COUNTY.html" TargetMode="External"/><Relationship Id="rId409" Type="http://schemas.openxmlformats.org/officeDocument/2006/relationships/hyperlink" Target="https://results.elections.virginia.gov/vaelections/2022%20November%20General/Site/Statistics/Turnout/BATH_COUNTY.html" TargetMode="External"/><Relationship Id="rId92" Type="http://schemas.openxmlformats.org/officeDocument/2006/relationships/hyperlink" Target="https://results.elections.virginia.gov/vaelections/2022%20November%20General/Site/Statistics/Turnout/PAGE_COUNTY.html" TargetMode="External"/><Relationship Id="rId213" Type="http://schemas.openxmlformats.org/officeDocument/2006/relationships/hyperlink" Target="https://results.elections.virginia.gov/vaelections/2022%20November%20General/Site/Statistics/Turnout/GREENSVILLE_COUNTY.html" TargetMode="External"/><Relationship Id="rId420" Type="http://schemas.openxmlformats.org/officeDocument/2006/relationships/hyperlink" Target="https://results.elections.virginia.gov/vaelections/2022%20November%20General/Site/Statistics/Turnout/CARROLL_COUNTY.html" TargetMode="External"/><Relationship Id="rId255" Type="http://schemas.openxmlformats.org/officeDocument/2006/relationships/hyperlink" Target="https://results.elections.virginia.gov/vaelections/2022%20November%20General/Site/Statistics/Turnout/BLAND_COUNTY.html" TargetMode="External"/><Relationship Id="rId297" Type="http://schemas.openxmlformats.org/officeDocument/2006/relationships/hyperlink" Target="https://results.elections.virginia.gov/vaelections/2022%20November%20General/Site/Statistics/Turnout/RADFORD_CITY.html" TargetMode="External"/><Relationship Id="rId462" Type="http://schemas.openxmlformats.org/officeDocument/2006/relationships/hyperlink" Target="https://results.elections.virginia.gov/vaelections/2022%20November%20General/Site/Statistics/Turnout/ISLE_OF_WIGHT_COUNTY.html" TargetMode="External"/><Relationship Id="rId518" Type="http://schemas.openxmlformats.org/officeDocument/2006/relationships/hyperlink" Target="https://results.elections.virginia.gov/vaelections/2022%20November%20General/Site/Statistics/Turnout/STAUNTON_CITY.html" TargetMode="External"/><Relationship Id="rId115" Type="http://schemas.openxmlformats.org/officeDocument/2006/relationships/hyperlink" Target="https://results.elections.virginia.gov/vaelections/2022%20November%20General/Site/Statistics/Turnout/SMYTH_COUNTY.html" TargetMode="External"/><Relationship Id="rId157" Type="http://schemas.openxmlformats.org/officeDocument/2006/relationships/hyperlink" Target="https://results.elections.virginia.gov/vaelections/2022%20November%20General/Site/Statistics/Turnout/ROCKINGHAM_COUNTY.html" TargetMode="External"/><Relationship Id="rId322" Type="http://schemas.openxmlformats.org/officeDocument/2006/relationships/hyperlink" Target="https://results.elections.virginia.gov/vaelections/2022%20November%20General/Site/Statistics/Turnout/MARTINSVILLE_CITY.html" TargetMode="External"/><Relationship Id="rId364" Type="http://schemas.openxmlformats.org/officeDocument/2006/relationships/hyperlink" Target="https://results.elections.virginia.gov/vaelections/2022%20November%20General/Site/Statistics/Turnout/EMPORIA_CITY.html" TargetMode="External"/><Relationship Id="rId61" Type="http://schemas.openxmlformats.org/officeDocument/2006/relationships/hyperlink" Target="https://results.elections.virginia.gov/vaelections/2022%20November%20General/Site/Statistics/Turnout/HIGHLAND_COUNTY.html" TargetMode="External"/><Relationship Id="rId199" Type="http://schemas.openxmlformats.org/officeDocument/2006/relationships/hyperlink" Target="https://results.elections.virginia.gov/vaelections/2022%20November%20General/Site/Statistics/Turnout/LANCASTER_COUNTY.html" TargetMode="External"/><Relationship Id="rId19" Type="http://schemas.openxmlformats.org/officeDocument/2006/relationships/hyperlink" Target="https://results.elections.virginia.gov/vaelections/2022%20November%20General/Site/Statistics/Turnout/CAMPBELL_COUNTY.html" TargetMode="External"/><Relationship Id="rId224" Type="http://schemas.openxmlformats.org/officeDocument/2006/relationships/hyperlink" Target="https://results.elections.virginia.gov/vaelections/2022%20November%20General/Site/Statistics/Turnout/FLUVANNA_COUNTY.html" TargetMode="External"/><Relationship Id="rId266" Type="http://schemas.openxmlformats.org/officeDocument/2006/relationships/hyperlink" Target="https://results.elections.virginia.gov/vaelections/2022%20November%20General/Site/Statistics/Turnout/ACCOMACK_COUNTY.html" TargetMode="External"/><Relationship Id="rId431" Type="http://schemas.openxmlformats.org/officeDocument/2006/relationships/hyperlink" Target="https://results.elections.virginia.gov/vaelections/2022%20November%20General/Site/Statistics/Turnout/CUMBERLAND_COUNTY.html" TargetMode="External"/><Relationship Id="rId473" Type="http://schemas.openxmlformats.org/officeDocument/2006/relationships/hyperlink" Target="https://results.elections.virginia.gov/vaelections/2022%20November%20General/Site/Statistics/Turnout/LYNCHBURG_CITY.html" TargetMode="External"/><Relationship Id="rId529" Type="http://schemas.openxmlformats.org/officeDocument/2006/relationships/hyperlink" Target="https://results.elections.virginia.gov/vaelections/2022%20November%20General/Site/Statistics/Turnout/WINCHESTER_CITY.html" TargetMode="External"/><Relationship Id="rId30" Type="http://schemas.openxmlformats.org/officeDocument/2006/relationships/hyperlink" Target="https://results.elections.virginia.gov/vaelections/2022%20November%20General/Site/Statistics/Turnout/CRAIG_COUNTY.html" TargetMode="External"/><Relationship Id="rId126" Type="http://schemas.openxmlformats.org/officeDocument/2006/relationships/hyperlink" Target="https://results.elections.virginia.gov/vaelections/2022%20November%20General/Site/Statistics/Turnout/WASHINGTON_COUNTY.html" TargetMode="External"/><Relationship Id="rId168" Type="http://schemas.openxmlformats.org/officeDocument/2006/relationships/hyperlink" Target="https://results.elections.virginia.gov/vaelections/2022%20November%20General/Site/Statistics/Turnout/PRINCE_EDWARD_COUNTY.html" TargetMode="External"/><Relationship Id="rId333" Type="http://schemas.openxmlformats.org/officeDocument/2006/relationships/hyperlink" Target="https://results.elections.virginia.gov/vaelections/2022%20November%20General/Site/Statistics/Turnout/KING_WILLIAM_COUNTY.html" TargetMode="External"/><Relationship Id="rId72" Type="http://schemas.openxmlformats.org/officeDocument/2006/relationships/hyperlink" Target="https://results.elections.virginia.gov/vaelections/2022%20November%20General/Site/Statistics/Turnout/LOUISA_COUNTY.html" TargetMode="External"/><Relationship Id="rId375" Type="http://schemas.openxmlformats.org/officeDocument/2006/relationships/hyperlink" Target="https://results.elections.virginia.gov/vaelections/2022%20November%20General/Site/Statistics/Turnout/CHESAPEAKE_CITY.html" TargetMode="External"/><Relationship Id="rId3" Type="http://schemas.openxmlformats.org/officeDocument/2006/relationships/hyperlink" Target="https://results.elections.virginia.gov/vaelections/2022%20November%20General/Site/Statistics/Turnout/ALEXANDRIA_CITY.html" TargetMode="External"/><Relationship Id="rId235" Type="http://schemas.openxmlformats.org/officeDocument/2006/relationships/hyperlink" Target="https://results.elections.virginia.gov/vaelections/2022%20November%20General/Site/Statistics/Turnout/CUMBERLAND_COUNTY.html" TargetMode="External"/><Relationship Id="rId277" Type="http://schemas.openxmlformats.org/officeDocument/2006/relationships/hyperlink" Target="https://results.elections.virginia.gov/vaelections/2022%20November%20General/Site/Statistics/Turnout/TAZEWELL_COUNTY.html" TargetMode="External"/><Relationship Id="rId400" Type="http://schemas.openxmlformats.org/officeDocument/2006/relationships/hyperlink" Target="https://results.elections.virginia.gov/vaelections/2022%20November%20General/Site/Statistics/Turnout/ACCOMACK_COUNTY.html" TargetMode="External"/><Relationship Id="rId442" Type="http://schemas.openxmlformats.org/officeDocument/2006/relationships/hyperlink" Target="https://results.elections.virginia.gov/vaelections/2022%20November%20General/Site/Statistics/Turnout/FLUVANNA_COUNTY.html" TargetMode="External"/><Relationship Id="rId484" Type="http://schemas.openxmlformats.org/officeDocument/2006/relationships/hyperlink" Target="https://results.elections.virginia.gov/vaelections/2022%20November%20General/Site/Statistics/Turnout/NEWPORT_NEWS_CITY.html" TargetMode="External"/><Relationship Id="rId137" Type="http://schemas.openxmlformats.org/officeDocument/2006/relationships/hyperlink" Target="https://results.elections.virginia.gov/vaelections/2022%20November%20General/Site/Statistics/Turnout/WINCHESTER_CITY.html" TargetMode="External"/><Relationship Id="rId302" Type="http://schemas.openxmlformats.org/officeDocument/2006/relationships/hyperlink" Target="https://results.elections.virginia.gov/vaelections/2022%20November%20General/Site/Statistics/Turnout/POWHATAN_COUNTY.html" TargetMode="External"/><Relationship Id="rId344" Type="http://schemas.openxmlformats.org/officeDocument/2006/relationships/hyperlink" Target="https://results.elections.virginia.gov/vaelections/2022%20November%20General/Site/Statistics/Turnout/HAMPTON_CITY.html" TargetMode="External"/><Relationship Id="rId41" Type="http://schemas.openxmlformats.org/officeDocument/2006/relationships/hyperlink" Target="https://results.elections.virginia.gov/vaelections/2022%20November%20General/Site/Statistics/Turnout/FAUQUIER_COUNTY.html" TargetMode="External"/><Relationship Id="rId83" Type="http://schemas.openxmlformats.org/officeDocument/2006/relationships/hyperlink" Target="https://results.elections.virginia.gov/vaelections/2022%20November%20General/Site/Statistics/Turnout/NELSON_COUNTY.html" TargetMode="External"/><Relationship Id="rId179" Type="http://schemas.openxmlformats.org/officeDocument/2006/relationships/hyperlink" Target="https://results.elections.virginia.gov/vaelections/2022%20November%20General/Site/Statistics/Turnout/NORTHUMBERLAND_COUNTY.html" TargetMode="External"/><Relationship Id="rId386" Type="http://schemas.openxmlformats.org/officeDocument/2006/relationships/hyperlink" Target="https://results.elections.virginia.gov/vaelections/2022%20November%20General/Site/Statistics/Turnout/BRISTOL_CITY.html" TargetMode="External"/><Relationship Id="rId190" Type="http://schemas.openxmlformats.org/officeDocument/2006/relationships/hyperlink" Target="https://results.elections.virginia.gov/vaelections/2022%20November%20General/Site/Statistics/Turnout/MANASSAS_PARK_CITY.html" TargetMode="External"/><Relationship Id="rId204" Type="http://schemas.openxmlformats.org/officeDocument/2006/relationships/hyperlink" Target="https://results.elections.virginia.gov/vaelections/2022%20November%20General/Site/Statistics/Turnout/ISLE_OF_WIGHT_COUNTY.html" TargetMode="External"/><Relationship Id="rId246" Type="http://schemas.openxmlformats.org/officeDocument/2006/relationships/hyperlink" Target="https://results.elections.virginia.gov/vaelections/2022%20November%20General/Site/Statistics/Turnout/CARROLL_COUNTY.html" TargetMode="External"/><Relationship Id="rId288" Type="http://schemas.openxmlformats.org/officeDocument/2006/relationships/hyperlink" Target="https://results.elections.virginia.gov/vaelections/2022%20November%20General/Site/Statistics/Turnout/SALEM_CITY.html" TargetMode="External"/><Relationship Id="rId411" Type="http://schemas.openxmlformats.org/officeDocument/2006/relationships/hyperlink" Target="https://results.elections.virginia.gov/vaelections/2022%20November%20General/Site/Statistics/Turnout/BLAND_COUNTY.html" TargetMode="External"/><Relationship Id="rId453" Type="http://schemas.openxmlformats.org/officeDocument/2006/relationships/hyperlink" Target="https://results.elections.virginia.gov/vaelections/2022%20November%20General/Site/Statistics/Turnout/GREENSVILLE_COUNTY.html" TargetMode="External"/><Relationship Id="rId509" Type="http://schemas.openxmlformats.org/officeDocument/2006/relationships/hyperlink" Target="https://results.elections.virginia.gov/vaelections/2022%20November%20General/Site/Statistics/Turnout/ROCKINGHAM_COUNTY.html" TargetMode="External"/><Relationship Id="rId106" Type="http://schemas.openxmlformats.org/officeDocument/2006/relationships/hyperlink" Target="https://results.elections.virginia.gov/vaelections/2022%20November%20General/Site/Statistics/Turnout/RICHMOND_COUNTY.html" TargetMode="External"/><Relationship Id="rId313" Type="http://schemas.openxmlformats.org/officeDocument/2006/relationships/hyperlink" Target="https://results.elections.virginia.gov/vaelections/2022%20November%20General/Site/Statistics/Turnout/NORTHAMPTON_COUNTY.html" TargetMode="External"/><Relationship Id="rId495" Type="http://schemas.openxmlformats.org/officeDocument/2006/relationships/hyperlink" Target="https://results.elections.virginia.gov/vaelections/2022%20November%20General/Site/Statistics/Turnout/POQUOSON_CITY.html" TargetMode="External"/><Relationship Id="rId10" Type="http://schemas.openxmlformats.org/officeDocument/2006/relationships/hyperlink" Target="https://results.elections.virginia.gov/vaelections/2022%20November%20General/Site/Statistics/Turnout/BATH_COUNTY.html" TargetMode="External"/><Relationship Id="rId52" Type="http://schemas.openxmlformats.org/officeDocument/2006/relationships/hyperlink" Target="https://results.elections.virginia.gov/vaelections/2022%20November%20General/Site/Statistics/Turnout/GRAYSON_COUNTY.html" TargetMode="External"/><Relationship Id="rId94" Type="http://schemas.openxmlformats.org/officeDocument/2006/relationships/hyperlink" Target="https://results.elections.virginia.gov/vaelections/2022%20November%20General/Site/Statistics/Turnout/PETERSBURG_CITY.html" TargetMode="External"/><Relationship Id="rId148" Type="http://schemas.openxmlformats.org/officeDocument/2006/relationships/hyperlink" Target="https://results.elections.virginia.gov/vaelections/2022%20November%20General/Site/Statistics/Turnout/STAUNTON_CITY.html" TargetMode="External"/><Relationship Id="rId355" Type="http://schemas.openxmlformats.org/officeDocument/2006/relationships/hyperlink" Target="https://results.elections.virginia.gov/vaelections/2022%20November%20General/Site/Statistics/Turnout/FRANKLIN_COUNTY.html" TargetMode="External"/><Relationship Id="rId397" Type="http://schemas.openxmlformats.org/officeDocument/2006/relationships/hyperlink" Target="https://results.elections.virginia.gov/vaelections/2022%20November%20General/Site/Statistics/Turnout/ALEXANDRIA_CITY.html" TargetMode="External"/><Relationship Id="rId520" Type="http://schemas.openxmlformats.org/officeDocument/2006/relationships/hyperlink" Target="https://results.elections.virginia.gov/vaelections/2022%20November%20General/Site/Statistics/Turnout/SURRY_COUNTY.html" TargetMode="External"/><Relationship Id="rId215" Type="http://schemas.openxmlformats.org/officeDocument/2006/relationships/hyperlink" Target="https://results.elections.virginia.gov/vaelections/2022%20November%20General/Site/Statistics/Turnout/GRAYSON_COUNTY.html" TargetMode="External"/><Relationship Id="rId257" Type="http://schemas.openxmlformats.org/officeDocument/2006/relationships/hyperlink" Target="https://results.elections.virginia.gov/vaelections/2022%20November%20General/Site/Statistics/Turnout/BATH_COUNTY.html" TargetMode="External"/><Relationship Id="rId422" Type="http://schemas.openxmlformats.org/officeDocument/2006/relationships/hyperlink" Target="https://results.elections.virginia.gov/vaelections/2022%20November%20General/Site/Statistics/Turnout/CHARLOTTE_COUNTY.html" TargetMode="External"/><Relationship Id="rId464" Type="http://schemas.openxmlformats.org/officeDocument/2006/relationships/hyperlink" Target="https://results.elections.virginia.gov/vaelections/2022%20November%20General/Site/Statistics/Turnout/KING_&amp;_QUEEN_COUNTY.html" TargetMode="External"/><Relationship Id="rId299" Type="http://schemas.openxmlformats.org/officeDocument/2006/relationships/hyperlink" Target="https://results.elections.virginia.gov/vaelections/2022%20November%20General/Site/Statistics/Turnout/PRINCE_WILLIAM_COUNTY.html" TargetMode="External"/><Relationship Id="rId63" Type="http://schemas.openxmlformats.org/officeDocument/2006/relationships/hyperlink" Target="https://results.elections.virginia.gov/vaelections/2022%20November%20General/Site/Statistics/Turnout/ISLE_OF_WIGHT_COUNTY.html" TargetMode="External"/><Relationship Id="rId159" Type="http://schemas.openxmlformats.org/officeDocument/2006/relationships/hyperlink" Target="https://results.elections.virginia.gov/vaelections/2022%20November%20General/Site/Statistics/Turnout/ROANOKE_COUNTY.html" TargetMode="External"/><Relationship Id="rId366" Type="http://schemas.openxmlformats.org/officeDocument/2006/relationships/hyperlink" Target="https://results.elections.virginia.gov/vaelections/2022%20November%20General/Site/Statistics/Turnout/DICKENSON_COUNTY.html" TargetMode="External"/><Relationship Id="rId226" Type="http://schemas.openxmlformats.org/officeDocument/2006/relationships/hyperlink" Target="https://results.elections.virginia.gov/vaelections/2022%20November%20General/Site/Statistics/Turnout/FAUQUIER_COUNTY.html" TargetMode="External"/><Relationship Id="rId433" Type="http://schemas.openxmlformats.org/officeDocument/2006/relationships/hyperlink" Target="https://results.elections.virginia.gov/vaelections/2022%20November%20General/Site/Statistics/Turnout/DICKENSON_COUNTY.html" TargetMode="External"/><Relationship Id="rId74" Type="http://schemas.openxmlformats.org/officeDocument/2006/relationships/hyperlink" Target="https://results.elections.virginia.gov/vaelections/2022%20November%20General/Site/Statistics/Turnout/LYNCHBURG_CITY.html" TargetMode="External"/><Relationship Id="rId377" Type="http://schemas.openxmlformats.org/officeDocument/2006/relationships/hyperlink" Target="https://results.elections.virginia.gov/vaelections/2022%20November%20General/Site/Statistics/Turnout/CHARLOTTE_COUNTY.html" TargetMode="External"/><Relationship Id="rId500" Type="http://schemas.openxmlformats.org/officeDocument/2006/relationships/hyperlink" Target="https://results.elections.virginia.gov/vaelections/2022%20November%20General/Site/Statistics/Turnout/PRINCE_WILLIAM_COUNTY.html" TargetMode="External"/><Relationship Id="rId5" Type="http://schemas.openxmlformats.org/officeDocument/2006/relationships/hyperlink" Target="https://results.elections.virginia.gov/vaelections/2022%20November%20General/Site/Statistics/Turnout/AMELIA_COUNTY.html" TargetMode="External"/><Relationship Id="rId237" Type="http://schemas.openxmlformats.org/officeDocument/2006/relationships/hyperlink" Target="https://results.elections.virginia.gov/vaelections/2022%20November%20General/Site/Statistics/Turnout/CRAIG_COUNT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61FC-BDC7-418F-BA39-E466C4DC65F7}">
  <dimension ref="A2:AD155"/>
  <sheetViews>
    <sheetView tabSelected="1" zoomScale="150" zoomScaleNormal="150" workbookViewId="0">
      <pane xSplit="4200" ySplit="4960" topLeftCell="R1" activePane="bottomRight"/>
      <selection pane="topRight" activeCell="W1" sqref="W1:W1048576"/>
      <selection pane="bottomLeft" activeCell="A149" sqref="A149:XFD155"/>
      <selection pane="bottomRight" activeCell="V143" sqref="V143:W144"/>
    </sheetView>
  </sheetViews>
  <sheetFormatPr baseColWidth="10" defaultColWidth="9.1640625" defaultRowHeight="15"/>
  <cols>
    <col min="1" max="1" width="23" style="6" customWidth="1"/>
    <col min="2" max="2" width="16" style="6" customWidth="1"/>
    <col min="3" max="3" width="17.5" style="6" customWidth="1"/>
    <col min="4" max="4" width="13.83203125" style="6" customWidth="1"/>
    <col min="5" max="5" width="16" style="6" customWidth="1"/>
    <col min="6" max="6" width="15.83203125" style="6" customWidth="1"/>
    <col min="7" max="7" width="16.5" style="6" customWidth="1"/>
    <col min="8" max="8" width="9.1640625" style="6"/>
    <col min="9" max="11" width="18.5" style="6" customWidth="1"/>
    <col min="12" max="13" width="16.83203125" style="11" customWidth="1"/>
    <col min="14" max="16" width="16.83203125" style="6" customWidth="1"/>
    <col min="17" max="17" width="16.33203125" style="6" customWidth="1"/>
    <col min="18" max="18" width="22.83203125" style="6" customWidth="1"/>
    <col min="19" max="19" width="9" style="11" customWidth="1"/>
    <col min="20" max="24" width="16.5" style="11" customWidth="1"/>
    <col min="25" max="25" width="16.83203125" style="6" customWidth="1"/>
    <col min="26" max="26" width="24.5" style="11" customWidth="1"/>
    <col min="27" max="27" width="15.6640625" style="25" customWidth="1"/>
    <col min="28" max="28" width="21.1640625" style="6" customWidth="1"/>
    <col min="29" max="29" width="16.6640625" style="6" customWidth="1"/>
    <col min="30" max="30" width="18" style="6" customWidth="1"/>
    <col min="31" max="16384" width="9.1640625" style="6"/>
  </cols>
  <sheetData>
    <row r="2" spans="1:30">
      <c r="A2" s="6" t="s">
        <v>156</v>
      </c>
      <c r="B2" s="6" t="s">
        <v>160</v>
      </c>
      <c r="J2" s="6" t="s">
        <v>160</v>
      </c>
      <c r="K2" s="6" t="s">
        <v>160</v>
      </c>
      <c r="P2" s="6" t="s">
        <v>160</v>
      </c>
      <c r="Q2" s="6" t="s">
        <v>160</v>
      </c>
      <c r="R2" s="6" t="s">
        <v>160</v>
      </c>
    </row>
    <row r="3" spans="1:30">
      <c r="B3" s="7" t="s">
        <v>157</v>
      </c>
      <c r="J3" s="6" t="s">
        <v>158</v>
      </c>
      <c r="K3" s="6" t="s">
        <v>158</v>
      </c>
      <c r="P3" s="6" t="s">
        <v>159</v>
      </c>
      <c r="Q3" s="6" t="s">
        <v>159</v>
      </c>
      <c r="R3" s="6" t="s">
        <v>159</v>
      </c>
    </row>
    <row r="5" spans="1:30">
      <c r="A5" s="6" t="s">
        <v>155</v>
      </c>
      <c r="B5" s="9">
        <v>44961</v>
      </c>
      <c r="J5" s="9">
        <v>44961</v>
      </c>
      <c r="K5" s="9">
        <v>44961</v>
      </c>
      <c r="L5" s="19"/>
      <c r="M5" s="19"/>
      <c r="N5" s="9"/>
      <c r="O5" s="9"/>
      <c r="P5" s="9">
        <v>44961</v>
      </c>
      <c r="Q5" s="9">
        <v>44961</v>
      </c>
      <c r="R5" s="9">
        <v>44961</v>
      </c>
      <c r="Y5" s="9"/>
    </row>
    <row r="6" spans="1:30">
      <c r="B6" s="9"/>
      <c r="J6" s="9">
        <v>44908</v>
      </c>
      <c r="K6" s="9">
        <v>44908</v>
      </c>
      <c r="L6" s="19"/>
      <c r="M6" s="19"/>
      <c r="N6" s="9"/>
      <c r="O6" s="9"/>
      <c r="P6" s="9">
        <v>44952</v>
      </c>
      <c r="Q6" s="9">
        <v>44952</v>
      </c>
      <c r="R6" s="9">
        <v>44952</v>
      </c>
      <c r="Y6" s="9"/>
    </row>
    <row r="7" spans="1:30">
      <c r="B7" s="9"/>
      <c r="J7" s="9"/>
      <c r="K7" s="9"/>
      <c r="Q7" s="9"/>
      <c r="R7" s="9"/>
    </row>
    <row r="9" spans="1:30" ht="28">
      <c r="A9" s="10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I9" s="10" t="s">
        <v>0</v>
      </c>
      <c r="J9" s="10" t="s">
        <v>168</v>
      </c>
      <c r="K9" s="10" t="s">
        <v>166</v>
      </c>
      <c r="L9" s="10" t="s">
        <v>174</v>
      </c>
      <c r="M9" s="10" t="s">
        <v>175</v>
      </c>
      <c r="N9" s="10"/>
      <c r="O9" s="10" t="s">
        <v>0</v>
      </c>
      <c r="P9" s="10" t="s">
        <v>167</v>
      </c>
      <c r="Q9" s="10" t="s">
        <v>164</v>
      </c>
      <c r="R9" s="10" t="s">
        <v>165</v>
      </c>
      <c r="S9" s="11" t="s">
        <v>172</v>
      </c>
      <c r="T9" s="11" t="s">
        <v>173</v>
      </c>
      <c r="V9" s="11" t="s">
        <v>187</v>
      </c>
      <c r="W9" s="11" t="s">
        <v>188</v>
      </c>
      <c r="Y9" s="10" t="s">
        <v>0</v>
      </c>
      <c r="Z9" s="23" t="s">
        <v>171</v>
      </c>
      <c r="AA9" s="26" t="s">
        <v>176</v>
      </c>
      <c r="AB9" s="12"/>
      <c r="AC9" s="12"/>
      <c r="AD9" s="12"/>
    </row>
    <row r="10" spans="1:30" ht="17">
      <c r="A10" s="31" t="s">
        <v>7</v>
      </c>
      <c r="B10" s="32">
        <v>3837</v>
      </c>
      <c r="C10" s="32">
        <v>8751</v>
      </c>
      <c r="D10" s="33">
        <v>728</v>
      </c>
      <c r="E10" s="33">
        <v>22</v>
      </c>
      <c r="F10" s="32">
        <v>13338</v>
      </c>
      <c r="G10" s="33">
        <v>83</v>
      </c>
      <c r="I10" s="16" t="s">
        <v>7</v>
      </c>
      <c r="J10" s="18">
        <f>B10-'DAL Data'!C2</f>
        <v>9</v>
      </c>
      <c r="K10" s="17">
        <f>D10-'DAL Data'!D2</f>
        <v>16</v>
      </c>
      <c r="L10" s="20">
        <f t="shared" ref="L10:L41" si="0">J10+K10</f>
        <v>25</v>
      </c>
      <c r="M10" s="20">
        <f t="shared" ref="M10:M41" si="1">ABS(J10)+ABS(K10)</f>
        <v>25</v>
      </c>
      <c r="N10" s="18"/>
      <c r="O10" s="16" t="s">
        <v>7</v>
      </c>
      <c r="P10" s="18">
        <f>C10-'VHL Data'!C2</f>
        <v>92</v>
      </c>
      <c r="Q10" s="17">
        <f>E10-'VHL Data'!E2-'VHL Data'!F2</f>
        <v>1</v>
      </c>
      <c r="R10" s="18">
        <f>B10+D10-'VHL Data'!D2</f>
        <v>69</v>
      </c>
      <c r="S10" s="20">
        <f t="shared" ref="S10:S41" si="2">P10+Q10+R10</f>
        <v>162</v>
      </c>
      <c r="T10" s="20">
        <f t="shared" ref="T10:T41" si="3">ABS(P10)+ABS(Q10)+ABS(R10)</f>
        <v>162</v>
      </c>
      <c r="U10" s="20"/>
      <c r="V10" s="20">
        <f>'VHL Data'!D2+'VHL Data'!F2-'DAL Data'!C2-'DAL Data'!D2-'DAL Data'!E2</f>
        <v>-59</v>
      </c>
      <c r="W10" s="20">
        <f>'VHL Data'!D2-'DAL Data'!C2-'DAL Data'!D2</f>
        <v>-44</v>
      </c>
      <c r="X10" s="20"/>
      <c r="Y10" s="16" t="s">
        <v>7</v>
      </c>
      <c r="Z10" s="24">
        <f t="shared" ref="Z10:Z41" si="4">MAX(ABS(S10),ABS(L10))</f>
        <v>162</v>
      </c>
      <c r="AA10" s="27">
        <f t="shared" ref="AA10:AA41" si="5">Z10/F10</f>
        <v>1.2145748987854251E-2</v>
      </c>
      <c r="AB10" s="13"/>
      <c r="AC10" s="13"/>
      <c r="AD10" s="13"/>
    </row>
    <row r="11" spans="1:30" ht="17">
      <c r="A11" s="31" t="s">
        <v>8</v>
      </c>
      <c r="B11" s="32">
        <v>5271</v>
      </c>
      <c r="C11" s="32">
        <v>32053</v>
      </c>
      <c r="D11" s="33">
        <v>461</v>
      </c>
      <c r="E11" s="33">
        <v>265</v>
      </c>
      <c r="F11" s="32">
        <v>38050</v>
      </c>
      <c r="G11" s="33">
        <v>182</v>
      </c>
      <c r="I11" s="16" t="s">
        <v>8</v>
      </c>
      <c r="J11" s="18">
        <f>B11-'DAL Data'!C3</f>
        <v>-6242</v>
      </c>
      <c r="K11" s="17">
        <f>D11-'DAL Data'!D3</f>
        <v>-5187</v>
      </c>
      <c r="L11" s="20">
        <f t="shared" si="0"/>
        <v>-11429</v>
      </c>
      <c r="M11" s="20">
        <f t="shared" si="1"/>
        <v>11429</v>
      </c>
      <c r="N11" s="18"/>
      <c r="O11" s="16" t="s">
        <v>8</v>
      </c>
      <c r="P11" s="18">
        <f>C11-'VHL Data'!C3</f>
        <v>-59</v>
      </c>
      <c r="Q11" s="17">
        <f>E11-'VHL Data'!E3-'VHL Data'!F3</f>
        <v>89</v>
      </c>
      <c r="R11" s="18">
        <f>B11+D11-'VHL Data'!D3</f>
        <v>-11135</v>
      </c>
      <c r="S11" s="20">
        <f t="shared" si="2"/>
        <v>-11105</v>
      </c>
      <c r="T11" s="20">
        <f t="shared" si="3"/>
        <v>11283</v>
      </c>
      <c r="U11" s="20"/>
      <c r="V11" s="20">
        <f>'VHL Data'!D3+'VHL Data'!F3-'DAL Data'!C3-'DAL Data'!D3-'DAL Data'!E3</f>
        <v>-333</v>
      </c>
      <c r="W11" s="20">
        <f>'VHL Data'!D3-'DAL Data'!C3-'DAL Data'!D3</f>
        <v>-294</v>
      </c>
      <c r="X11" s="20"/>
      <c r="Y11" s="16" t="s">
        <v>8</v>
      </c>
      <c r="Z11" s="24">
        <f t="shared" si="4"/>
        <v>11429</v>
      </c>
      <c r="AA11" s="27">
        <f t="shared" si="5"/>
        <v>0.30036793692509856</v>
      </c>
      <c r="AB11" s="13"/>
      <c r="AC11" s="13"/>
      <c r="AD11" s="13"/>
    </row>
    <row r="12" spans="1:30" ht="17">
      <c r="A12" s="31" t="s">
        <v>9</v>
      </c>
      <c r="B12" s="32">
        <v>12722</v>
      </c>
      <c r="C12" s="32">
        <v>32691</v>
      </c>
      <c r="D12" s="32">
        <v>7761</v>
      </c>
      <c r="E12" s="33">
        <v>291</v>
      </c>
      <c r="F12" s="32">
        <v>53465</v>
      </c>
      <c r="G12" s="33">
        <v>51</v>
      </c>
      <c r="I12" s="16" t="s">
        <v>9</v>
      </c>
      <c r="J12" s="18">
        <f>B12-'DAL Data'!C4</f>
        <v>-6</v>
      </c>
      <c r="K12" s="17">
        <f>D12-'DAL Data'!D4</f>
        <v>179</v>
      </c>
      <c r="L12" s="20">
        <f t="shared" si="0"/>
        <v>173</v>
      </c>
      <c r="M12" s="20">
        <f t="shared" si="1"/>
        <v>185</v>
      </c>
      <c r="N12" s="18"/>
      <c r="O12" s="16" t="s">
        <v>9</v>
      </c>
      <c r="P12" s="18">
        <f>C12-'VHL Data'!C4</f>
        <v>-113</v>
      </c>
      <c r="Q12" s="17">
        <f>E12-'VHL Data'!E4-'VHL Data'!F4</f>
        <v>42</v>
      </c>
      <c r="R12" s="18">
        <f>B12+D12-'VHL Data'!D4</f>
        <v>690</v>
      </c>
      <c r="S12" s="20">
        <f t="shared" si="2"/>
        <v>619</v>
      </c>
      <c r="T12" s="20">
        <f t="shared" si="3"/>
        <v>845</v>
      </c>
      <c r="U12" s="20"/>
      <c r="V12" s="20">
        <f>'VHL Data'!D4+'VHL Data'!F4-'DAL Data'!C4-'DAL Data'!D4-'DAL Data'!E4</f>
        <v>-632</v>
      </c>
      <c r="W12" s="20">
        <f>'VHL Data'!D4-'DAL Data'!C4-'DAL Data'!D4</f>
        <v>-517</v>
      </c>
      <c r="X12" s="20"/>
      <c r="Y12" s="16" t="s">
        <v>9</v>
      </c>
      <c r="Z12" s="24">
        <f t="shared" si="4"/>
        <v>619</v>
      </c>
      <c r="AA12" s="27">
        <f t="shared" si="5"/>
        <v>1.1577667633030956E-2</v>
      </c>
      <c r="AB12" s="13"/>
      <c r="AC12" s="13"/>
      <c r="AD12" s="13"/>
    </row>
    <row r="13" spans="1:30" ht="17">
      <c r="A13" s="31" t="s">
        <v>10</v>
      </c>
      <c r="B13" s="33">
        <v>516</v>
      </c>
      <c r="C13" s="32">
        <v>4607</v>
      </c>
      <c r="D13" s="33">
        <v>283</v>
      </c>
      <c r="E13" s="33">
        <v>9</v>
      </c>
      <c r="F13" s="32">
        <v>5415</v>
      </c>
      <c r="G13" s="33">
        <v>7</v>
      </c>
      <c r="I13" s="16" t="s">
        <v>10</v>
      </c>
      <c r="J13" s="18">
        <f>B13-'DAL Data'!C5</f>
        <v>0</v>
      </c>
      <c r="K13" s="17">
        <f>D13-'DAL Data'!D5</f>
        <v>-1</v>
      </c>
      <c r="L13" s="20">
        <f t="shared" si="0"/>
        <v>-1</v>
      </c>
      <c r="M13" s="20">
        <f t="shared" si="1"/>
        <v>1</v>
      </c>
      <c r="N13" s="18"/>
      <c r="O13" s="16" t="s">
        <v>10</v>
      </c>
      <c r="P13" s="18">
        <f>C13-'VHL Data'!C5</f>
        <v>1</v>
      </c>
      <c r="Q13" s="17">
        <f>E13-'VHL Data'!E5-'VHL Data'!F5</f>
        <v>9</v>
      </c>
      <c r="R13" s="18">
        <f>B13+D13-'VHL Data'!D5</f>
        <v>15</v>
      </c>
      <c r="S13" s="20">
        <f t="shared" si="2"/>
        <v>25</v>
      </c>
      <c r="T13" s="20">
        <f t="shared" si="3"/>
        <v>25</v>
      </c>
      <c r="U13" s="20"/>
      <c r="V13" s="20">
        <f>'VHL Data'!D5+'VHL Data'!F5-'DAL Data'!C5-'DAL Data'!D5-'DAL Data'!E5</f>
        <v>-16</v>
      </c>
      <c r="W13" s="20">
        <f>'VHL Data'!D5-'DAL Data'!C5-'DAL Data'!D5</f>
        <v>-16</v>
      </c>
      <c r="X13" s="20"/>
      <c r="Y13" s="16" t="s">
        <v>10</v>
      </c>
      <c r="Z13" s="24">
        <f t="shared" si="4"/>
        <v>25</v>
      </c>
      <c r="AA13" s="27">
        <f t="shared" si="5"/>
        <v>4.6168051708217915E-3</v>
      </c>
      <c r="AB13" s="13"/>
      <c r="AC13" s="13"/>
      <c r="AD13" s="13"/>
    </row>
    <row r="14" spans="1:30" ht="17">
      <c r="A14" s="31" t="s">
        <v>11</v>
      </c>
      <c r="B14" s="32">
        <v>1502</v>
      </c>
      <c r="C14" s="32">
        <v>3846</v>
      </c>
      <c r="D14" s="33">
        <v>211</v>
      </c>
      <c r="E14" s="33">
        <v>3</v>
      </c>
      <c r="F14" s="32">
        <v>5562</v>
      </c>
      <c r="G14" s="33">
        <v>12</v>
      </c>
      <c r="I14" s="16" t="s">
        <v>11</v>
      </c>
      <c r="J14" s="18">
        <f>B14-'DAL Data'!C6</f>
        <v>0</v>
      </c>
      <c r="K14" s="17">
        <f>D14-'DAL Data'!D6</f>
        <v>-5</v>
      </c>
      <c r="L14" s="20">
        <f t="shared" si="0"/>
        <v>-5</v>
      </c>
      <c r="M14" s="20">
        <f t="shared" si="1"/>
        <v>5</v>
      </c>
      <c r="N14" s="18"/>
      <c r="O14" s="16" t="s">
        <v>11</v>
      </c>
      <c r="P14" s="18">
        <f>C14-'VHL Data'!C6</f>
        <v>40</v>
      </c>
      <c r="Q14" s="17">
        <f>E14-'VHL Data'!E6-'VHL Data'!F6</f>
        <v>1</v>
      </c>
      <c r="R14" s="18">
        <f>B14+D14-'VHL Data'!D6</f>
        <v>10</v>
      </c>
      <c r="S14" s="20">
        <f t="shared" si="2"/>
        <v>51</v>
      </c>
      <c r="T14" s="20">
        <f t="shared" si="3"/>
        <v>51</v>
      </c>
      <c r="U14" s="20"/>
      <c r="V14" s="20">
        <f>'VHL Data'!D6+'VHL Data'!F6-'DAL Data'!C6-'DAL Data'!D6-'DAL Data'!E6</f>
        <v>-16</v>
      </c>
      <c r="W14" s="20">
        <f>'VHL Data'!D6-'DAL Data'!C6-'DAL Data'!D6</f>
        <v>-15</v>
      </c>
      <c r="X14" s="20"/>
      <c r="Y14" s="16" t="s">
        <v>11</v>
      </c>
      <c r="Z14" s="24">
        <f t="shared" si="4"/>
        <v>51</v>
      </c>
      <c r="AA14" s="27">
        <f t="shared" si="5"/>
        <v>9.1693635382955763E-3</v>
      </c>
      <c r="AB14" s="13"/>
      <c r="AC14" s="13"/>
      <c r="AD14" s="13"/>
    </row>
    <row r="15" spans="1:30" ht="17">
      <c r="A15" s="31" t="s">
        <v>12</v>
      </c>
      <c r="B15" s="32">
        <v>2084</v>
      </c>
      <c r="C15" s="32">
        <v>8912</v>
      </c>
      <c r="D15" s="33">
        <v>842</v>
      </c>
      <c r="E15" s="33">
        <v>15</v>
      </c>
      <c r="F15" s="32">
        <v>11853</v>
      </c>
      <c r="G15" s="33">
        <v>82</v>
      </c>
      <c r="I15" s="16" t="s">
        <v>12</v>
      </c>
      <c r="J15" s="18">
        <f>B15-'DAL Data'!C7</f>
        <v>3</v>
      </c>
      <c r="K15" s="17">
        <f>D15-'DAL Data'!D7</f>
        <v>4</v>
      </c>
      <c r="L15" s="20">
        <f t="shared" si="0"/>
        <v>7</v>
      </c>
      <c r="M15" s="20">
        <f t="shared" si="1"/>
        <v>7</v>
      </c>
      <c r="N15" s="18"/>
      <c r="O15" s="16" t="s">
        <v>12</v>
      </c>
      <c r="P15" s="18">
        <f>C15-'VHL Data'!C7</f>
        <v>80</v>
      </c>
      <c r="Q15" s="17">
        <f>E15-'VHL Data'!E7-'VHL Data'!F7</f>
        <v>15</v>
      </c>
      <c r="R15" s="18">
        <f>B15+D15-'VHL Data'!D7</f>
        <v>53</v>
      </c>
      <c r="S15" s="20">
        <f t="shared" si="2"/>
        <v>148</v>
      </c>
      <c r="T15" s="20">
        <f t="shared" si="3"/>
        <v>148</v>
      </c>
      <c r="U15" s="20"/>
      <c r="V15" s="20">
        <f>'VHL Data'!D7+'VHL Data'!F7-'DAL Data'!C7-'DAL Data'!D7-'DAL Data'!E7</f>
        <v>-47</v>
      </c>
      <c r="W15" s="20">
        <f>'VHL Data'!D7-'DAL Data'!C7-'DAL Data'!D7</f>
        <v>-46</v>
      </c>
      <c r="X15" s="20"/>
      <c r="Y15" s="16" t="s">
        <v>12</v>
      </c>
      <c r="Z15" s="24">
        <f t="shared" si="4"/>
        <v>148</v>
      </c>
      <c r="AA15" s="27">
        <f t="shared" si="5"/>
        <v>1.2486290390618408E-2</v>
      </c>
      <c r="AB15" s="13"/>
      <c r="AC15" s="13"/>
      <c r="AD15" s="13"/>
    </row>
    <row r="16" spans="1:30" ht="32">
      <c r="A16" s="31" t="s">
        <v>13</v>
      </c>
      <c r="B16" s="32">
        <v>1444</v>
      </c>
      <c r="C16" s="32">
        <v>4887</v>
      </c>
      <c r="D16" s="33">
        <v>242</v>
      </c>
      <c r="E16" s="33">
        <v>5</v>
      </c>
      <c r="F16" s="32">
        <v>6578</v>
      </c>
      <c r="G16" s="33">
        <v>42</v>
      </c>
      <c r="I16" s="16" t="s">
        <v>13</v>
      </c>
      <c r="J16" s="18">
        <f>B16-'DAL Data'!C8</f>
        <v>0</v>
      </c>
      <c r="K16" s="17">
        <f>D16-'DAL Data'!D8</f>
        <v>2</v>
      </c>
      <c r="L16" s="20">
        <f t="shared" si="0"/>
        <v>2</v>
      </c>
      <c r="M16" s="20">
        <f t="shared" si="1"/>
        <v>2</v>
      </c>
      <c r="N16" s="18"/>
      <c r="O16" s="16" t="s">
        <v>13</v>
      </c>
      <c r="P16" s="18">
        <f>C16-'VHL Data'!C8</f>
        <v>19</v>
      </c>
      <c r="Q16" s="17">
        <f>E16-'VHL Data'!E8-'VHL Data'!F8</f>
        <v>1</v>
      </c>
      <c r="R16" s="18">
        <f>B16+D16-'VHL Data'!D8</f>
        <v>60</v>
      </c>
      <c r="S16" s="20">
        <f t="shared" si="2"/>
        <v>80</v>
      </c>
      <c r="T16" s="20">
        <f t="shared" si="3"/>
        <v>80</v>
      </c>
      <c r="U16" s="20"/>
      <c r="V16" s="20">
        <f>'VHL Data'!D8+'VHL Data'!F8-'DAL Data'!C8-'DAL Data'!D8-'DAL Data'!E8</f>
        <v>-66</v>
      </c>
      <c r="W16" s="20">
        <f>'VHL Data'!D8-'DAL Data'!C8-'DAL Data'!D8</f>
        <v>-58</v>
      </c>
      <c r="X16" s="20"/>
      <c r="Y16" s="16" t="s">
        <v>13</v>
      </c>
      <c r="Z16" s="24">
        <f t="shared" si="4"/>
        <v>80</v>
      </c>
      <c r="AA16" s="27">
        <f t="shared" si="5"/>
        <v>1.2161751292186074E-2</v>
      </c>
      <c r="AB16" s="13"/>
      <c r="AC16" s="13"/>
      <c r="AD16" s="13"/>
    </row>
    <row r="17" spans="1:30" ht="17">
      <c r="A17" s="31" t="s">
        <v>14</v>
      </c>
      <c r="B17" s="32">
        <v>20418</v>
      </c>
      <c r="C17" s="32">
        <v>56388</v>
      </c>
      <c r="D17" s="32">
        <v>12785</v>
      </c>
      <c r="E17" s="33">
        <v>383</v>
      </c>
      <c r="F17" s="32">
        <v>89974</v>
      </c>
      <c r="G17" s="33">
        <v>120</v>
      </c>
      <c r="I17" s="16" t="s">
        <v>14</v>
      </c>
      <c r="J17" s="18">
        <f>B17-'DAL Data'!C9</f>
        <v>1</v>
      </c>
      <c r="K17" s="17">
        <f>D17-'DAL Data'!D9</f>
        <v>319</v>
      </c>
      <c r="L17" s="20">
        <f t="shared" si="0"/>
        <v>320</v>
      </c>
      <c r="M17" s="20">
        <f t="shared" si="1"/>
        <v>320</v>
      </c>
      <c r="N17" s="18"/>
      <c r="O17" s="16" t="s">
        <v>14</v>
      </c>
      <c r="P17" s="18">
        <f>C17-'VHL Data'!C9</f>
        <v>-213</v>
      </c>
      <c r="Q17" s="17">
        <f>E17-'VHL Data'!E9-'VHL Data'!F9</f>
        <v>22</v>
      </c>
      <c r="R17" s="18">
        <f>B17+D17-'VHL Data'!D9</f>
        <v>535</v>
      </c>
      <c r="S17" s="20">
        <f t="shared" si="2"/>
        <v>344</v>
      </c>
      <c r="T17" s="20">
        <f t="shared" si="3"/>
        <v>770</v>
      </c>
      <c r="U17" s="20"/>
      <c r="V17" s="20">
        <f>'VHL Data'!D9+'VHL Data'!F9-'DAL Data'!C9-'DAL Data'!D9-'DAL Data'!E9</f>
        <v>-449</v>
      </c>
      <c r="W17" s="20">
        <f>'VHL Data'!D9-'DAL Data'!C9-'DAL Data'!D9</f>
        <v>-215</v>
      </c>
      <c r="X17" s="20"/>
      <c r="Y17" s="16" t="s">
        <v>14</v>
      </c>
      <c r="Z17" s="24">
        <f t="shared" si="4"/>
        <v>344</v>
      </c>
      <c r="AA17" s="27">
        <f t="shared" si="5"/>
        <v>3.8233267388356638E-3</v>
      </c>
      <c r="AB17" s="13"/>
      <c r="AC17" s="13"/>
      <c r="AD17" s="13"/>
    </row>
    <row r="18" spans="1:30" ht="17">
      <c r="A18" s="31" t="s">
        <v>15</v>
      </c>
      <c r="B18" s="32">
        <v>6331</v>
      </c>
      <c r="C18" s="32">
        <v>22444</v>
      </c>
      <c r="D18" s="32">
        <v>1655</v>
      </c>
      <c r="E18" s="33">
        <v>28</v>
      </c>
      <c r="F18" s="32">
        <v>30458</v>
      </c>
      <c r="G18" s="33">
        <v>199</v>
      </c>
      <c r="I18" s="16" t="s">
        <v>15</v>
      </c>
      <c r="J18" s="18">
        <f>B18-'DAL Data'!C10</f>
        <v>0</v>
      </c>
      <c r="K18" s="17">
        <f>D18-'DAL Data'!D10</f>
        <v>10</v>
      </c>
      <c r="L18" s="20">
        <f t="shared" si="0"/>
        <v>10</v>
      </c>
      <c r="M18" s="20">
        <f t="shared" si="1"/>
        <v>10</v>
      </c>
      <c r="N18" s="18"/>
      <c r="O18" s="16" t="s">
        <v>15</v>
      </c>
      <c r="P18" s="18">
        <f>C18-'VHL Data'!C10</f>
        <v>-5</v>
      </c>
      <c r="Q18" s="17">
        <f>E18-'VHL Data'!E10-'VHL Data'!F10</f>
        <v>24</v>
      </c>
      <c r="R18" s="18">
        <f>B18+D18-'VHL Data'!D10</f>
        <v>81</v>
      </c>
      <c r="S18" s="20">
        <f t="shared" si="2"/>
        <v>100</v>
      </c>
      <c r="T18" s="20">
        <f t="shared" si="3"/>
        <v>110</v>
      </c>
      <c r="U18" s="20"/>
      <c r="V18" s="20">
        <f>'VHL Data'!D10+'VHL Data'!F10-'DAL Data'!C10-'DAL Data'!D10-'DAL Data'!E10</f>
        <v>-125</v>
      </c>
      <c r="W18" s="20">
        <f>'VHL Data'!D10-'DAL Data'!C10-'DAL Data'!D10</f>
        <v>-71</v>
      </c>
      <c r="X18" s="20"/>
      <c r="Y18" s="16" t="s">
        <v>15</v>
      </c>
      <c r="Z18" s="24">
        <f t="shared" si="4"/>
        <v>100</v>
      </c>
      <c r="AA18" s="27">
        <f t="shared" si="5"/>
        <v>3.2832096657692562E-3</v>
      </c>
      <c r="AB18" s="13"/>
      <c r="AC18" s="13"/>
      <c r="AD18" s="13"/>
    </row>
    <row r="19" spans="1:30" ht="17">
      <c r="A19" s="31" t="s">
        <v>16</v>
      </c>
      <c r="B19" s="33">
        <v>242</v>
      </c>
      <c r="C19" s="32">
        <v>1368</v>
      </c>
      <c r="D19" s="33">
        <v>81</v>
      </c>
      <c r="E19" s="33">
        <v>3</v>
      </c>
      <c r="F19" s="32">
        <v>1694</v>
      </c>
      <c r="G19" s="33">
        <v>0</v>
      </c>
      <c r="I19" s="16" t="s">
        <v>16</v>
      </c>
      <c r="J19" s="18">
        <f>B19-'DAL Data'!C11</f>
        <v>0</v>
      </c>
      <c r="K19" s="17">
        <f>D19-'DAL Data'!D11</f>
        <v>0</v>
      </c>
      <c r="L19" s="20">
        <f t="shared" si="0"/>
        <v>0</v>
      </c>
      <c r="M19" s="20">
        <f t="shared" si="1"/>
        <v>0</v>
      </c>
      <c r="N19" s="18"/>
      <c r="O19" s="16" t="s">
        <v>16</v>
      </c>
      <c r="P19" s="18">
        <f>C19-'VHL Data'!C11</f>
        <v>10</v>
      </c>
      <c r="Q19" s="17">
        <f>E19-'VHL Data'!E11-'VHL Data'!F11</f>
        <v>-2</v>
      </c>
      <c r="R19" s="18">
        <f>B19+D19-'VHL Data'!D11</f>
        <v>5</v>
      </c>
      <c r="S19" s="20">
        <f t="shared" si="2"/>
        <v>13</v>
      </c>
      <c r="T19" s="20">
        <f t="shared" si="3"/>
        <v>17</v>
      </c>
      <c r="U19" s="20"/>
      <c r="V19" s="20">
        <f>'VHL Data'!D11+'VHL Data'!F11-'DAL Data'!C11-'DAL Data'!D11-'DAL Data'!E11</f>
        <v>-10</v>
      </c>
      <c r="W19" s="20">
        <f>'VHL Data'!D11-'DAL Data'!C11-'DAL Data'!D11</f>
        <v>-5</v>
      </c>
      <c r="X19" s="20"/>
      <c r="Y19" s="16" t="s">
        <v>16</v>
      </c>
      <c r="Z19" s="24">
        <f t="shared" si="4"/>
        <v>13</v>
      </c>
      <c r="AA19" s="27">
        <f t="shared" si="5"/>
        <v>7.6741440377804011E-3</v>
      </c>
      <c r="AB19" s="13"/>
      <c r="AC19" s="13"/>
      <c r="AD19" s="13"/>
    </row>
    <row r="20" spans="1:30" ht="17">
      <c r="A20" s="31" t="s">
        <v>17</v>
      </c>
      <c r="B20" s="32">
        <v>6016</v>
      </c>
      <c r="C20" s="32">
        <v>25362</v>
      </c>
      <c r="D20" s="32">
        <v>2073</v>
      </c>
      <c r="E20" s="33">
        <v>179</v>
      </c>
      <c r="F20" s="32">
        <v>33630</v>
      </c>
      <c r="G20" s="33">
        <v>182</v>
      </c>
      <c r="I20" s="16" t="s">
        <v>17</v>
      </c>
      <c r="J20" s="18">
        <f>B20-'DAL Data'!C12</f>
        <v>3</v>
      </c>
      <c r="K20" s="17">
        <f>D20-'DAL Data'!D12</f>
        <v>56</v>
      </c>
      <c r="L20" s="20">
        <f t="shared" si="0"/>
        <v>59</v>
      </c>
      <c r="M20" s="20">
        <f t="shared" si="1"/>
        <v>59</v>
      </c>
      <c r="N20" s="18"/>
      <c r="O20" s="16" t="s">
        <v>17</v>
      </c>
      <c r="P20" s="18">
        <f>C20-'VHL Data'!C12</f>
        <v>11</v>
      </c>
      <c r="Q20" s="17">
        <f>E20-'VHL Data'!E12-'VHL Data'!F12</f>
        <v>153</v>
      </c>
      <c r="R20" s="18">
        <f>B20+D20-'VHL Data'!D12</f>
        <v>123</v>
      </c>
      <c r="S20" s="20">
        <f t="shared" si="2"/>
        <v>287</v>
      </c>
      <c r="T20" s="20">
        <f t="shared" si="3"/>
        <v>287</v>
      </c>
      <c r="U20" s="20"/>
      <c r="V20" s="20">
        <f>'VHL Data'!D12+'VHL Data'!F12-'DAL Data'!C12-'DAL Data'!D12-'DAL Data'!E12</f>
        <v>-86</v>
      </c>
      <c r="W20" s="20">
        <f>'VHL Data'!D12-'DAL Data'!C12-'DAL Data'!D12</f>
        <v>-64</v>
      </c>
      <c r="X20" s="20"/>
      <c r="Y20" s="16" t="s">
        <v>17</v>
      </c>
      <c r="Z20" s="24">
        <f t="shared" si="4"/>
        <v>287</v>
      </c>
      <c r="AA20" s="27">
        <f t="shared" si="5"/>
        <v>8.5340469818614324E-3</v>
      </c>
      <c r="AB20" s="13"/>
      <c r="AC20" s="13"/>
      <c r="AD20" s="13"/>
    </row>
    <row r="21" spans="1:30" ht="17">
      <c r="A21" s="31" t="s">
        <v>18</v>
      </c>
      <c r="B21" s="33">
        <v>353</v>
      </c>
      <c r="C21" s="32">
        <v>1762</v>
      </c>
      <c r="D21" s="33">
        <v>111</v>
      </c>
      <c r="E21" s="33">
        <v>0</v>
      </c>
      <c r="F21" s="32">
        <v>2226</v>
      </c>
      <c r="G21" s="33">
        <v>9</v>
      </c>
      <c r="I21" s="16" t="s">
        <v>18</v>
      </c>
      <c r="J21" s="18">
        <f>B21-'DAL Data'!C13</f>
        <v>0</v>
      </c>
      <c r="K21" s="17">
        <f>D21-'DAL Data'!D13</f>
        <v>4</v>
      </c>
      <c r="L21" s="20">
        <f t="shared" si="0"/>
        <v>4</v>
      </c>
      <c r="M21" s="20">
        <f t="shared" si="1"/>
        <v>4</v>
      </c>
      <c r="N21" s="18"/>
      <c r="O21" s="16" t="s">
        <v>18</v>
      </c>
      <c r="P21" s="18">
        <f>C21-'VHL Data'!C13</f>
        <v>2</v>
      </c>
      <c r="Q21" s="17">
        <f>E21-'VHL Data'!E13-'VHL Data'!F13</f>
        <v>0</v>
      </c>
      <c r="R21" s="18">
        <f>B21+D21-'VHL Data'!D13</f>
        <v>10</v>
      </c>
      <c r="S21" s="20">
        <f t="shared" si="2"/>
        <v>12</v>
      </c>
      <c r="T21" s="20">
        <f t="shared" si="3"/>
        <v>12</v>
      </c>
      <c r="U21" s="20"/>
      <c r="V21" s="20">
        <f>'VHL Data'!D13+'VHL Data'!F13-'DAL Data'!C13-'DAL Data'!D13-'DAL Data'!E13</f>
        <v>-6</v>
      </c>
      <c r="W21" s="20">
        <f>'VHL Data'!D13-'DAL Data'!C13-'DAL Data'!D13</f>
        <v>-6</v>
      </c>
      <c r="X21" s="20"/>
      <c r="Y21" s="16" t="s">
        <v>18</v>
      </c>
      <c r="Z21" s="24">
        <f t="shared" si="4"/>
        <v>12</v>
      </c>
      <c r="AA21" s="27">
        <f t="shared" si="5"/>
        <v>5.3908355795148251E-3</v>
      </c>
      <c r="AB21" s="13"/>
      <c r="AC21" s="13"/>
      <c r="AD21" s="13"/>
    </row>
    <row r="22" spans="1:30" ht="17">
      <c r="A22" s="31" t="s">
        <v>19</v>
      </c>
      <c r="B22" s="32">
        <v>3076</v>
      </c>
      <c r="C22" s="32">
        <v>10709</v>
      </c>
      <c r="D22" s="33">
        <v>879</v>
      </c>
      <c r="E22" s="33">
        <v>8</v>
      </c>
      <c r="F22" s="32">
        <v>14672</v>
      </c>
      <c r="G22" s="33">
        <v>68</v>
      </c>
      <c r="I22" s="16" t="s">
        <v>19</v>
      </c>
      <c r="J22" s="18">
        <f>B22-'DAL Data'!C14</f>
        <v>0</v>
      </c>
      <c r="K22" s="17">
        <f>D22-'DAL Data'!D14</f>
        <v>-6</v>
      </c>
      <c r="L22" s="20">
        <f t="shared" si="0"/>
        <v>-6</v>
      </c>
      <c r="M22" s="20">
        <f t="shared" si="1"/>
        <v>6</v>
      </c>
      <c r="N22" s="18"/>
      <c r="O22" s="16" t="s">
        <v>19</v>
      </c>
      <c r="P22" s="18">
        <f>C22-'VHL Data'!C14</f>
        <v>14</v>
      </c>
      <c r="Q22" s="17">
        <f>E22-'VHL Data'!E14-'VHL Data'!F14</f>
        <v>-15</v>
      </c>
      <c r="R22" s="18">
        <f>B22+D22-'VHL Data'!D14</f>
        <v>52</v>
      </c>
      <c r="S22" s="20">
        <f t="shared" si="2"/>
        <v>51</v>
      </c>
      <c r="T22" s="20">
        <f t="shared" si="3"/>
        <v>81</v>
      </c>
      <c r="U22" s="20"/>
      <c r="V22" s="20">
        <f>'VHL Data'!D14+'VHL Data'!F14-'DAL Data'!C14-'DAL Data'!D14-'DAL Data'!E14</f>
        <v>-73</v>
      </c>
      <c r="W22" s="20">
        <f>'VHL Data'!D14-'DAL Data'!C14-'DAL Data'!D14</f>
        <v>-58</v>
      </c>
      <c r="X22" s="20"/>
      <c r="Y22" s="16" t="s">
        <v>19</v>
      </c>
      <c r="Z22" s="24">
        <f t="shared" si="4"/>
        <v>51</v>
      </c>
      <c r="AA22" s="27">
        <f t="shared" si="5"/>
        <v>3.4760087241003271E-3</v>
      </c>
      <c r="AB22" s="13"/>
      <c r="AC22" s="13"/>
      <c r="AD22" s="13"/>
    </row>
    <row r="23" spans="1:30" ht="17">
      <c r="A23" s="31" t="s">
        <v>20</v>
      </c>
      <c r="B23" s="33">
        <v>947</v>
      </c>
      <c r="C23" s="32">
        <v>3048</v>
      </c>
      <c r="D23" s="33">
        <v>421</v>
      </c>
      <c r="E23" s="33">
        <v>6</v>
      </c>
      <c r="F23" s="32">
        <v>4422</v>
      </c>
      <c r="G23" s="33">
        <v>29</v>
      </c>
      <c r="I23" s="16" t="s">
        <v>20</v>
      </c>
      <c r="J23" s="18">
        <f>B23-'DAL Data'!C15</f>
        <v>0</v>
      </c>
      <c r="K23" s="17">
        <f>D23-'DAL Data'!D15</f>
        <v>2</v>
      </c>
      <c r="L23" s="20">
        <f t="shared" si="0"/>
        <v>2</v>
      </c>
      <c r="M23" s="20">
        <f t="shared" si="1"/>
        <v>2</v>
      </c>
      <c r="N23" s="18"/>
      <c r="O23" s="16" t="s">
        <v>20</v>
      </c>
      <c r="P23" s="18">
        <f>C23-'VHL Data'!C15</f>
        <v>3</v>
      </c>
      <c r="Q23" s="17">
        <f>E23-'VHL Data'!E15-'VHL Data'!F15</f>
        <v>-4</v>
      </c>
      <c r="R23" s="18">
        <f>B23+D23-'VHL Data'!D15</f>
        <v>34</v>
      </c>
      <c r="S23" s="20">
        <f t="shared" si="2"/>
        <v>33</v>
      </c>
      <c r="T23" s="20">
        <f t="shared" si="3"/>
        <v>41</v>
      </c>
      <c r="U23" s="20"/>
      <c r="V23" s="20">
        <f>'VHL Data'!D15+'VHL Data'!F15-'DAL Data'!C15-'DAL Data'!D15-'DAL Data'!E15</f>
        <v>-35</v>
      </c>
      <c r="W23" s="20">
        <f>'VHL Data'!D15-'DAL Data'!C15-'DAL Data'!D15</f>
        <v>-32</v>
      </c>
      <c r="X23" s="20"/>
      <c r="Y23" s="16" t="s">
        <v>20</v>
      </c>
      <c r="Z23" s="24">
        <f t="shared" si="4"/>
        <v>33</v>
      </c>
      <c r="AA23" s="27">
        <f t="shared" si="5"/>
        <v>7.462686567164179E-3</v>
      </c>
      <c r="AB23" s="13"/>
      <c r="AC23" s="13"/>
      <c r="AD23" s="13"/>
    </row>
    <row r="24" spans="1:30" ht="32">
      <c r="A24" s="31" t="s">
        <v>21</v>
      </c>
      <c r="B24" s="32">
        <v>1233</v>
      </c>
      <c r="C24" s="32">
        <v>3693</v>
      </c>
      <c r="D24" s="33">
        <v>331</v>
      </c>
      <c r="E24" s="33">
        <v>0</v>
      </c>
      <c r="F24" s="32">
        <v>5257</v>
      </c>
      <c r="G24" s="33">
        <v>68</v>
      </c>
      <c r="I24" s="16" t="s">
        <v>21</v>
      </c>
      <c r="J24" s="18">
        <f>B24-'DAL Data'!C16</f>
        <v>0</v>
      </c>
      <c r="K24" s="17">
        <f>D24-'DAL Data'!D16</f>
        <v>2</v>
      </c>
      <c r="L24" s="20">
        <f t="shared" si="0"/>
        <v>2</v>
      </c>
      <c r="M24" s="20">
        <f t="shared" si="1"/>
        <v>2</v>
      </c>
      <c r="N24" s="18"/>
      <c r="O24" s="16" t="s">
        <v>21</v>
      </c>
      <c r="P24" s="18">
        <f>C24-'VHL Data'!C16</f>
        <v>27</v>
      </c>
      <c r="Q24" s="17">
        <f>E24-'VHL Data'!E16-'VHL Data'!F16</f>
        <v>-2</v>
      </c>
      <c r="R24" s="18">
        <f>B24+D24-'VHL Data'!D16</f>
        <v>23</v>
      </c>
      <c r="S24" s="20">
        <f t="shared" si="2"/>
        <v>48</v>
      </c>
      <c r="T24" s="20">
        <f t="shared" si="3"/>
        <v>52</v>
      </c>
      <c r="U24" s="20"/>
      <c r="V24" s="20">
        <f>'VHL Data'!D16+'VHL Data'!F16-'DAL Data'!C16-'DAL Data'!D16-'DAL Data'!E16</f>
        <v>-19</v>
      </c>
      <c r="W24" s="20">
        <f>'VHL Data'!D16-'DAL Data'!C16-'DAL Data'!D16</f>
        <v>-21</v>
      </c>
      <c r="X24" s="20"/>
      <c r="Y24" s="16" t="s">
        <v>21</v>
      </c>
      <c r="Z24" s="24">
        <f t="shared" si="4"/>
        <v>48</v>
      </c>
      <c r="AA24" s="27">
        <f t="shared" si="5"/>
        <v>9.1306828989918196E-3</v>
      </c>
      <c r="AB24" s="13"/>
      <c r="AC24" s="13"/>
      <c r="AD24" s="13"/>
    </row>
    <row r="25" spans="1:30" ht="17">
      <c r="A25" s="31" t="s">
        <v>22</v>
      </c>
      <c r="B25" s="33">
        <v>639</v>
      </c>
      <c r="C25" s="32">
        <v>3871</v>
      </c>
      <c r="D25" s="33">
        <v>230</v>
      </c>
      <c r="E25" s="33">
        <v>4</v>
      </c>
      <c r="F25" s="32">
        <v>4744</v>
      </c>
      <c r="G25" s="33">
        <v>16</v>
      </c>
      <c r="I25" s="16" t="s">
        <v>22</v>
      </c>
      <c r="J25" s="18">
        <f>B25-'DAL Data'!C17</f>
        <v>0</v>
      </c>
      <c r="K25" s="17">
        <f>D25-'DAL Data'!D17</f>
        <v>9</v>
      </c>
      <c r="L25" s="20">
        <f t="shared" si="0"/>
        <v>9</v>
      </c>
      <c r="M25" s="20">
        <f t="shared" si="1"/>
        <v>9</v>
      </c>
      <c r="N25" s="18"/>
      <c r="O25" s="16" t="s">
        <v>22</v>
      </c>
      <c r="P25" s="18">
        <f>C25-'VHL Data'!C17</f>
        <v>6</v>
      </c>
      <c r="Q25" s="17">
        <f>E25-'VHL Data'!E17-'VHL Data'!F17</f>
        <v>3</v>
      </c>
      <c r="R25" s="18">
        <f>B25+D25-'VHL Data'!D17</f>
        <v>7</v>
      </c>
      <c r="S25" s="20">
        <f t="shared" si="2"/>
        <v>16</v>
      </c>
      <c r="T25" s="20">
        <f t="shared" si="3"/>
        <v>16</v>
      </c>
      <c r="U25" s="20"/>
      <c r="V25" s="20">
        <f>'VHL Data'!D17+'VHL Data'!F17-'DAL Data'!C17-'DAL Data'!D17-'DAL Data'!E17</f>
        <v>2</v>
      </c>
      <c r="W25" s="20">
        <f>'VHL Data'!D17-'DAL Data'!C17-'DAL Data'!D17</f>
        <v>2</v>
      </c>
      <c r="X25" s="20"/>
      <c r="Y25" s="16" t="s">
        <v>22</v>
      </c>
      <c r="Z25" s="24">
        <f t="shared" si="4"/>
        <v>16</v>
      </c>
      <c r="AA25" s="27">
        <f t="shared" si="5"/>
        <v>3.3726812816188868E-3</v>
      </c>
      <c r="AB25" s="13"/>
      <c r="AC25" s="13"/>
      <c r="AD25" s="13"/>
    </row>
    <row r="26" spans="1:30" ht="32">
      <c r="A26" s="31" t="s">
        <v>23</v>
      </c>
      <c r="B26" s="32">
        <v>1340</v>
      </c>
      <c r="C26" s="32">
        <v>3654</v>
      </c>
      <c r="D26" s="33">
        <v>333</v>
      </c>
      <c r="E26" s="33">
        <v>4</v>
      </c>
      <c r="F26" s="32">
        <v>5331</v>
      </c>
      <c r="G26" s="33">
        <v>43</v>
      </c>
      <c r="I26" s="16" t="s">
        <v>23</v>
      </c>
      <c r="J26" s="18">
        <f>B26-'DAL Data'!C18</f>
        <v>0</v>
      </c>
      <c r="K26" s="17">
        <f>D26-'DAL Data'!D18</f>
        <v>2</v>
      </c>
      <c r="L26" s="20">
        <f t="shared" si="0"/>
        <v>2</v>
      </c>
      <c r="M26" s="20">
        <f t="shared" si="1"/>
        <v>2</v>
      </c>
      <c r="N26" s="18"/>
      <c r="O26" s="16" t="s">
        <v>23</v>
      </c>
      <c r="P26" s="18">
        <f>C26-'VHL Data'!C18</f>
        <v>5</v>
      </c>
      <c r="Q26" s="17">
        <f>E26-'VHL Data'!E18-'VHL Data'!F18</f>
        <v>-8</v>
      </c>
      <c r="R26" s="18">
        <f>B26+D26-'VHL Data'!D18</f>
        <v>24</v>
      </c>
      <c r="S26" s="20">
        <f t="shared" si="2"/>
        <v>21</v>
      </c>
      <c r="T26" s="20">
        <f t="shared" si="3"/>
        <v>37</v>
      </c>
      <c r="U26" s="20"/>
      <c r="V26" s="20">
        <f>'VHL Data'!D18+'VHL Data'!F18-'DAL Data'!C18-'DAL Data'!D18-'DAL Data'!E18</f>
        <v>-29</v>
      </c>
      <c r="W26" s="20">
        <f>'VHL Data'!D18-'DAL Data'!C18-'DAL Data'!D18</f>
        <v>-22</v>
      </c>
      <c r="X26" s="20"/>
      <c r="Y26" s="16" t="s">
        <v>23</v>
      </c>
      <c r="Z26" s="24">
        <f t="shared" si="4"/>
        <v>21</v>
      </c>
      <c r="AA26" s="27">
        <f t="shared" si="5"/>
        <v>3.9392234102419805E-3</v>
      </c>
      <c r="AB26" s="13"/>
      <c r="AC26" s="13"/>
      <c r="AD26" s="13"/>
    </row>
    <row r="27" spans="1:30" ht="17">
      <c r="A27" s="31" t="s">
        <v>24</v>
      </c>
      <c r="B27" s="33">
        <v>408</v>
      </c>
      <c r="C27" s="32">
        <v>1064</v>
      </c>
      <c r="D27" s="33">
        <v>140</v>
      </c>
      <c r="E27" s="33">
        <v>0</v>
      </c>
      <c r="F27" s="32">
        <v>1612</v>
      </c>
      <c r="G27" s="33">
        <v>0</v>
      </c>
      <c r="I27" s="16" t="s">
        <v>24</v>
      </c>
      <c r="J27" s="18">
        <f>B27-'DAL Data'!C19</f>
        <v>0</v>
      </c>
      <c r="K27" s="17">
        <f>D27-'DAL Data'!D19</f>
        <v>0</v>
      </c>
      <c r="L27" s="20">
        <f t="shared" si="0"/>
        <v>0</v>
      </c>
      <c r="M27" s="20">
        <f t="shared" si="1"/>
        <v>0</v>
      </c>
      <c r="N27" s="18"/>
      <c r="O27" s="16" t="s">
        <v>24</v>
      </c>
      <c r="P27" s="18">
        <f>C27-'VHL Data'!C19</f>
        <v>4</v>
      </c>
      <c r="Q27" s="17">
        <f>E27-'VHL Data'!E19-'VHL Data'!F19</f>
        <v>-2</v>
      </c>
      <c r="R27" s="18">
        <f>B27+D27-'VHL Data'!D19</f>
        <v>9</v>
      </c>
      <c r="S27" s="20">
        <f t="shared" si="2"/>
        <v>11</v>
      </c>
      <c r="T27" s="20">
        <f t="shared" si="3"/>
        <v>15</v>
      </c>
      <c r="U27" s="20"/>
      <c r="V27" s="20">
        <f>'VHL Data'!D19+'VHL Data'!F19-'DAL Data'!C19-'DAL Data'!D19-'DAL Data'!E19</f>
        <v>-11</v>
      </c>
      <c r="W27" s="20">
        <f>'VHL Data'!D19-'DAL Data'!C19-'DAL Data'!D19</f>
        <v>-9</v>
      </c>
      <c r="X27" s="20"/>
      <c r="Y27" s="16" t="s">
        <v>24</v>
      </c>
      <c r="Z27" s="24">
        <f t="shared" si="4"/>
        <v>11</v>
      </c>
      <c r="AA27" s="27">
        <f t="shared" si="5"/>
        <v>6.8238213399503724E-3</v>
      </c>
      <c r="AB27" s="13"/>
      <c r="AC27" s="13"/>
      <c r="AD27" s="13"/>
    </row>
    <row r="28" spans="1:30" ht="17">
      <c r="A28" s="31" t="s">
        <v>25</v>
      </c>
      <c r="B28" s="32">
        <v>3485</v>
      </c>
      <c r="C28" s="32">
        <v>15379</v>
      </c>
      <c r="D28" s="32">
        <v>1098</v>
      </c>
      <c r="E28" s="33">
        <v>36</v>
      </c>
      <c r="F28" s="32">
        <v>19998</v>
      </c>
      <c r="G28" s="33">
        <v>79</v>
      </c>
      <c r="I28" s="16" t="s">
        <v>25</v>
      </c>
      <c r="J28" s="18">
        <f>B28-'DAL Data'!C20</f>
        <v>-2</v>
      </c>
      <c r="K28" s="17">
        <f>D28-'DAL Data'!D20</f>
        <v>4</v>
      </c>
      <c r="L28" s="20">
        <f t="shared" si="0"/>
        <v>2</v>
      </c>
      <c r="M28" s="20">
        <f t="shared" si="1"/>
        <v>6</v>
      </c>
      <c r="N28" s="18"/>
      <c r="O28" s="16" t="s">
        <v>25</v>
      </c>
      <c r="P28" s="18">
        <f>C28-'VHL Data'!C20</f>
        <v>22</v>
      </c>
      <c r="Q28" s="17">
        <f>E28-'VHL Data'!E20-'VHL Data'!F20</f>
        <v>22</v>
      </c>
      <c r="R28" s="18">
        <f>B28+D28-'VHL Data'!D20</f>
        <v>86</v>
      </c>
      <c r="S28" s="20">
        <f t="shared" si="2"/>
        <v>130</v>
      </c>
      <c r="T28" s="20">
        <f t="shared" si="3"/>
        <v>130</v>
      </c>
      <c r="U28" s="20"/>
      <c r="V28" s="20">
        <f>'VHL Data'!D20+'VHL Data'!F20-'DAL Data'!C20-'DAL Data'!D20-'DAL Data'!E20</f>
        <v>-88</v>
      </c>
      <c r="W28" s="20">
        <f>'VHL Data'!D20-'DAL Data'!C20-'DAL Data'!D20</f>
        <v>-84</v>
      </c>
      <c r="X28" s="20"/>
      <c r="Y28" s="16" t="s">
        <v>25</v>
      </c>
      <c r="Z28" s="24">
        <f t="shared" si="4"/>
        <v>130</v>
      </c>
      <c r="AA28" s="27">
        <f t="shared" si="5"/>
        <v>6.5006500650065004E-3</v>
      </c>
      <c r="AB28" s="13"/>
      <c r="AC28" s="13"/>
      <c r="AD28" s="13"/>
    </row>
    <row r="29" spans="1:30" ht="17">
      <c r="A29" s="31" t="s">
        <v>26</v>
      </c>
      <c r="B29" s="32">
        <v>2136</v>
      </c>
      <c r="C29" s="32">
        <v>8621</v>
      </c>
      <c r="D29" s="33">
        <v>749</v>
      </c>
      <c r="E29" s="33">
        <v>27</v>
      </c>
      <c r="F29" s="32">
        <v>11533</v>
      </c>
      <c r="G29" s="33">
        <v>75</v>
      </c>
      <c r="I29" s="16" t="s">
        <v>26</v>
      </c>
      <c r="J29" s="18">
        <f>B29-'DAL Data'!C21</f>
        <v>1</v>
      </c>
      <c r="K29" s="17">
        <f>D29-'DAL Data'!D21</f>
        <v>10</v>
      </c>
      <c r="L29" s="20">
        <f t="shared" si="0"/>
        <v>11</v>
      </c>
      <c r="M29" s="20">
        <f t="shared" si="1"/>
        <v>11</v>
      </c>
      <c r="N29" s="18"/>
      <c r="O29" s="16" t="s">
        <v>26</v>
      </c>
      <c r="P29" s="18">
        <f>C29-'VHL Data'!C21</f>
        <v>-3</v>
      </c>
      <c r="Q29" s="17">
        <f>E29-'VHL Data'!E21-'VHL Data'!F21</f>
        <v>6</v>
      </c>
      <c r="R29" s="18">
        <f>B29+D29-'VHL Data'!D21</f>
        <v>39</v>
      </c>
      <c r="S29" s="20">
        <f t="shared" si="2"/>
        <v>42</v>
      </c>
      <c r="T29" s="20">
        <f t="shared" si="3"/>
        <v>48</v>
      </c>
      <c r="U29" s="20"/>
      <c r="V29" s="20">
        <f>'VHL Data'!D21+'VHL Data'!F21-'DAL Data'!C21-'DAL Data'!D21-'DAL Data'!E21</f>
        <v>-94</v>
      </c>
      <c r="W29" s="20">
        <f>'VHL Data'!D21-'DAL Data'!C21-'DAL Data'!D21</f>
        <v>-28</v>
      </c>
      <c r="X29" s="20"/>
      <c r="Y29" s="16" t="s">
        <v>26</v>
      </c>
      <c r="Z29" s="24">
        <f t="shared" si="4"/>
        <v>42</v>
      </c>
      <c r="AA29" s="27">
        <f t="shared" si="5"/>
        <v>3.6417237492413074E-3</v>
      </c>
      <c r="AB29" s="13"/>
      <c r="AC29" s="13"/>
      <c r="AD29" s="13"/>
    </row>
    <row r="30" spans="1:30" ht="17">
      <c r="A30" s="31" t="s">
        <v>27</v>
      </c>
      <c r="B30" s="32">
        <v>1550</v>
      </c>
      <c r="C30" s="32">
        <v>8002</v>
      </c>
      <c r="D30" s="33">
        <v>602</v>
      </c>
      <c r="E30" s="33">
        <v>10</v>
      </c>
      <c r="F30" s="32">
        <v>10164</v>
      </c>
      <c r="G30" s="33">
        <v>79</v>
      </c>
      <c r="I30" s="16" t="s">
        <v>27</v>
      </c>
      <c r="J30" s="18">
        <f>B30-'DAL Data'!C22</f>
        <v>2</v>
      </c>
      <c r="K30" s="17">
        <f>D30-'DAL Data'!D22</f>
        <v>3</v>
      </c>
      <c r="L30" s="20">
        <f t="shared" si="0"/>
        <v>5</v>
      </c>
      <c r="M30" s="20">
        <f t="shared" si="1"/>
        <v>5</v>
      </c>
      <c r="N30" s="18"/>
      <c r="O30" s="16" t="s">
        <v>27</v>
      </c>
      <c r="P30" s="18">
        <f>C30-'VHL Data'!C22</f>
        <v>2</v>
      </c>
      <c r="Q30" s="17">
        <f>E30-'VHL Data'!E22-'VHL Data'!F22</f>
        <v>1</v>
      </c>
      <c r="R30" s="18">
        <f>B30+D30-'VHL Data'!D22</f>
        <v>27</v>
      </c>
      <c r="S30" s="20">
        <f t="shared" si="2"/>
        <v>30</v>
      </c>
      <c r="T30" s="20">
        <f t="shared" si="3"/>
        <v>30</v>
      </c>
      <c r="U30" s="20"/>
      <c r="V30" s="20">
        <f>'VHL Data'!D22+'VHL Data'!F22-'DAL Data'!C22-'DAL Data'!D22-'DAL Data'!E22</f>
        <v>-31</v>
      </c>
      <c r="W30" s="20">
        <f>'VHL Data'!D22-'DAL Data'!C22-'DAL Data'!D22</f>
        <v>-22</v>
      </c>
      <c r="X30" s="20"/>
      <c r="Y30" s="16" t="s">
        <v>27</v>
      </c>
      <c r="Z30" s="24">
        <f t="shared" si="4"/>
        <v>30</v>
      </c>
      <c r="AA30" s="27">
        <f t="shared" si="5"/>
        <v>2.9515938606847697E-3</v>
      </c>
      <c r="AB30" s="13"/>
      <c r="AC30" s="13"/>
      <c r="AD30" s="13"/>
    </row>
    <row r="31" spans="1:30" ht="32">
      <c r="A31" s="31" t="s">
        <v>28</v>
      </c>
      <c r="B31" s="33">
        <v>833</v>
      </c>
      <c r="C31" s="32">
        <v>1735</v>
      </c>
      <c r="D31" s="33">
        <v>254</v>
      </c>
      <c r="E31" s="33">
        <v>10</v>
      </c>
      <c r="F31" s="32">
        <v>2832</v>
      </c>
      <c r="G31" s="33">
        <v>14</v>
      </c>
      <c r="I31" s="16" t="s">
        <v>28</v>
      </c>
      <c r="J31" s="18">
        <f>B31-'DAL Data'!C23</f>
        <v>18</v>
      </c>
      <c r="K31" s="17">
        <f>D31-'DAL Data'!D23</f>
        <v>6</v>
      </c>
      <c r="L31" s="20">
        <f t="shared" si="0"/>
        <v>24</v>
      </c>
      <c r="M31" s="20">
        <f t="shared" si="1"/>
        <v>24</v>
      </c>
      <c r="N31" s="18"/>
      <c r="O31" s="16" t="s">
        <v>28</v>
      </c>
      <c r="P31" s="18">
        <f>C31-'VHL Data'!C23</f>
        <v>12</v>
      </c>
      <c r="Q31" s="17">
        <f>E31-'VHL Data'!E23-'VHL Data'!F23</f>
        <v>10</v>
      </c>
      <c r="R31" s="18">
        <f>B31+D31-'VHL Data'!D23</f>
        <v>26</v>
      </c>
      <c r="S31" s="20">
        <f t="shared" si="2"/>
        <v>48</v>
      </c>
      <c r="T31" s="20">
        <f t="shared" si="3"/>
        <v>48</v>
      </c>
      <c r="U31" s="20"/>
      <c r="V31" s="20">
        <f>'VHL Data'!D23+'VHL Data'!F23-'DAL Data'!C23-'DAL Data'!D23-'DAL Data'!E23</f>
        <v>-2</v>
      </c>
      <c r="W31" s="20">
        <f>'VHL Data'!D23-'DAL Data'!C23-'DAL Data'!D23</f>
        <v>-2</v>
      </c>
      <c r="X31" s="20"/>
      <c r="Y31" s="16" t="s">
        <v>28</v>
      </c>
      <c r="Z31" s="24">
        <f t="shared" si="4"/>
        <v>48</v>
      </c>
      <c r="AA31" s="27">
        <f t="shared" si="5"/>
        <v>1.6949152542372881E-2</v>
      </c>
      <c r="AB31" s="13"/>
      <c r="AC31" s="13"/>
      <c r="AD31" s="13"/>
    </row>
    <row r="32" spans="1:30" ht="17">
      <c r="A32" s="31" t="s">
        <v>29</v>
      </c>
      <c r="B32" s="33">
        <v>895</v>
      </c>
      <c r="C32" s="32">
        <v>3131</v>
      </c>
      <c r="D32" s="33">
        <v>210</v>
      </c>
      <c r="E32" s="33">
        <v>12</v>
      </c>
      <c r="F32" s="32">
        <v>4248</v>
      </c>
      <c r="G32" s="33">
        <v>29</v>
      </c>
      <c r="I32" s="16" t="s">
        <v>29</v>
      </c>
      <c r="J32" s="18">
        <f>B32-'DAL Data'!C24</f>
        <v>-1</v>
      </c>
      <c r="K32" s="17">
        <f>D32-'DAL Data'!D24</f>
        <v>0</v>
      </c>
      <c r="L32" s="20">
        <f t="shared" si="0"/>
        <v>-1</v>
      </c>
      <c r="M32" s="20">
        <f t="shared" si="1"/>
        <v>1</v>
      </c>
      <c r="N32" s="18"/>
      <c r="O32" s="16" t="s">
        <v>29</v>
      </c>
      <c r="P32" s="18">
        <f>C32-'VHL Data'!C24</f>
        <v>-5</v>
      </c>
      <c r="Q32" s="17">
        <f>E32-'VHL Data'!E24-'VHL Data'!F24</f>
        <v>6</v>
      </c>
      <c r="R32" s="18">
        <f>B32+D32-'VHL Data'!D24</f>
        <v>9</v>
      </c>
      <c r="S32" s="20">
        <f t="shared" si="2"/>
        <v>10</v>
      </c>
      <c r="T32" s="20">
        <f t="shared" si="3"/>
        <v>20</v>
      </c>
      <c r="U32" s="20"/>
      <c r="V32" s="20">
        <f>'VHL Data'!D24+'VHL Data'!F24-'DAL Data'!C24-'DAL Data'!D24-'DAL Data'!E24</f>
        <v>-8</v>
      </c>
      <c r="W32" s="20">
        <f>'VHL Data'!D24-'DAL Data'!C24-'DAL Data'!D24</f>
        <v>-10</v>
      </c>
      <c r="X32" s="20"/>
      <c r="Y32" s="16" t="s">
        <v>29</v>
      </c>
      <c r="Z32" s="24">
        <f t="shared" si="4"/>
        <v>10</v>
      </c>
      <c r="AA32" s="27">
        <f t="shared" si="5"/>
        <v>2.3540489642184556E-3</v>
      </c>
      <c r="AB32" s="13"/>
      <c r="AC32" s="13"/>
      <c r="AD32" s="13"/>
    </row>
    <row r="33" spans="1:30" ht="32">
      <c r="A33" s="31" t="s">
        <v>30</v>
      </c>
      <c r="B33" s="32">
        <v>3999</v>
      </c>
      <c r="C33" s="32">
        <v>9837</v>
      </c>
      <c r="D33" s="32">
        <v>1998</v>
      </c>
      <c r="E33" s="33">
        <v>8</v>
      </c>
      <c r="F33" s="32">
        <v>15842</v>
      </c>
      <c r="G33" s="33">
        <v>77</v>
      </c>
      <c r="I33" s="16" t="s">
        <v>30</v>
      </c>
      <c r="J33" s="18">
        <f>B33-'DAL Data'!C25</f>
        <v>1</v>
      </c>
      <c r="K33" s="17">
        <f>D33-'DAL Data'!D25</f>
        <v>67</v>
      </c>
      <c r="L33" s="20">
        <f t="shared" si="0"/>
        <v>68</v>
      </c>
      <c r="M33" s="20">
        <f t="shared" si="1"/>
        <v>68</v>
      </c>
      <c r="N33" s="18"/>
      <c r="O33" s="16" t="s">
        <v>30</v>
      </c>
      <c r="P33" s="18">
        <f>C33-'VHL Data'!C25</f>
        <v>-53</v>
      </c>
      <c r="Q33" s="17">
        <f>E33-'VHL Data'!E25-'VHL Data'!F25</f>
        <v>-60</v>
      </c>
      <c r="R33" s="18">
        <f>B33+D33-'VHL Data'!D25</f>
        <v>102</v>
      </c>
      <c r="S33" s="20">
        <f t="shared" si="2"/>
        <v>-11</v>
      </c>
      <c r="T33" s="20">
        <f t="shared" si="3"/>
        <v>215</v>
      </c>
      <c r="U33" s="20"/>
      <c r="V33" s="20">
        <f>'VHL Data'!D25+'VHL Data'!F25-'DAL Data'!C25-'DAL Data'!D25-'DAL Data'!E25</f>
        <v>-85</v>
      </c>
      <c r="W33" s="20">
        <f>'VHL Data'!D25-'DAL Data'!C25-'DAL Data'!D25</f>
        <v>-34</v>
      </c>
      <c r="X33" s="20"/>
      <c r="Y33" s="16" t="s">
        <v>30</v>
      </c>
      <c r="Z33" s="24">
        <f t="shared" si="4"/>
        <v>68</v>
      </c>
      <c r="AA33" s="27">
        <f t="shared" si="5"/>
        <v>4.2923873248327232E-3</v>
      </c>
      <c r="AB33" s="13"/>
      <c r="AC33" s="13"/>
      <c r="AD33" s="13"/>
    </row>
    <row r="34" spans="1:30" ht="17">
      <c r="A34" s="31" t="s">
        <v>31</v>
      </c>
      <c r="B34" s="32">
        <v>26438</v>
      </c>
      <c r="C34" s="32">
        <v>54178</v>
      </c>
      <c r="D34" s="32">
        <v>7814</v>
      </c>
      <c r="E34" s="33">
        <v>378</v>
      </c>
      <c r="F34" s="32">
        <v>88808</v>
      </c>
      <c r="G34" s="33">
        <v>644</v>
      </c>
      <c r="I34" s="16" t="s">
        <v>31</v>
      </c>
      <c r="J34" s="18">
        <f>B34-'DAL Data'!C26</f>
        <v>111</v>
      </c>
      <c r="K34" s="17">
        <f>D34-'DAL Data'!D26</f>
        <v>-21</v>
      </c>
      <c r="L34" s="20">
        <f t="shared" si="0"/>
        <v>90</v>
      </c>
      <c r="M34" s="20">
        <f t="shared" si="1"/>
        <v>132</v>
      </c>
      <c r="N34" s="18"/>
      <c r="O34" s="16" t="s">
        <v>31</v>
      </c>
      <c r="P34" s="18">
        <f>C34-'VHL Data'!C26</f>
        <v>124</v>
      </c>
      <c r="Q34" s="17">
        <f>E34-'VHL Data'!E26-'VHL Data'!F26</f>
        <v>180</v>
      </c>
      <c r="R34" s="18">
        <f>B34+D34-'VHL Data'!D26</f>
        <v>547</v>
      </c>
      <c r="S34" s="20">
        <f t="shared" si="2"/>
        <v>851</v>
      </c>
      <c r="T34" s="20">
        <f t="shared" si="3"/>
        <v>851</v>
      </c>
      <c r="U34" s="20"/>
      <c r="V34" s="20">
        <f>'VHL Data'!D26+'VHL Data'!F26-'DAL Data'!C26-'DAL Data'!D26-'DAL Data'!E26</f>
        <v>-483</v>
      </c>
      <c r="W34" s="20">
        <f>'VHL Data'!D26-'DAL Data'!C26-'DAL Data'!D26</f>
        <v>-457</v>
      </c>
      <c r="X34" s="20"/>
      <c r="Y34" s="16" t="s">
        <v>31</v>
      </c>
      <c r="Z34" s="24">
        <f t="shared" si="4"/>
        <v>851</v>
      </c>
      <c r="AA34" s="27">
        <f t="shared" si="5"/>
        <v>9.5824700477434473E-3</v>
      </c>
      <c r="AB34" s="13"/>
      <c r="AC34" s="13"/>
      <c r="AD34" s="13"/>
    </row>
    <row r="35" spans="1:30" ht="32">
      <c r="A35" s="31" t="s">
        <v>32</v>
      </c>
      <c r="B35" s="32">
        <v>32311</v>
      </c>
      <c r="C35" s="32">
        <v>87440</v>
      </c>
      <c r="D35" s="32">
        <v>19530</v>
      </c>
      <c r="E35" s="33">
        <v>583</v>
      </c>
      <c r="F35" s="32">
        <v>139864</v>
      </c>
      <c r="G35" s="33">
        <v>0</v>
      </c>
      <c r="I35" s="16" t="s">
        <v>32</v>
      </c>
      <c r="J35" s="18">
        <f>B35-'DAL Data'!C27</f>
        <v>-5064</v>
      </c>
      <c r="K35" s="17">
        <f>D35-'DAL Data'!D27</f>
        <v>5067</v>
      </c>
      <c r="L35" s="20">
        <f t="shared" si="0"/>
        <v>3</v>
      </c>
      <c r="M35" s="20">
        <f t="shared" si="1"/>
        <v>10131</v>
      </c>
      <c r="N35" s="18"/>
      <c r="O35" s="16" t="s">
        <v>32</v>
      </c>
      <c r="P35" s="18">
        <f>C35-'VHL Data'!C27</f>
        <v>-56</v>
      </c>
      <c r="Q35" s="17">
        <f>E35-'VHL Data'!E27-'VHL Data'!F27</f>
        <v>400</v>
      </c>
      <c r="R35" s="18">
        <f>B35+D35-'VHL Data'!D27</f>
        <v>739</v>
      </c>
      <c r="S35" s="20">
        <f t="shared" si="2"/>
        <v>1083</v>
      </c>
      <c r="T35" s="20">
        <f t="shared" si="3"/>
        <v>1195</v>
      </c>
      <c r="U35" s="20"/>
      <c r="V35" s="20">
        <f>'VHL Data'!D27+'VHL Data'!F27-'DAL Data'!C27-'DAL Data'!D27-'DAL Data'!E27</f>
        <v>-885</v>
      </c>
      <c r="W35" s="20">
        <f>'VHL Data'!D27-'DAL Data'!C27-'DAL Data'!D27</f>
        <v>-736</v>
      </c>
      <c r="X35" s="20"/>
      <c r="Y35" s="16" t="s">
        <v>32</v>
      </c>
      <c r="Z35" s="24">
        <f t="shared" si="4"/>
        <v>1083</v>
      </c>
      <c r="AA35" s="27">
        <f t="shared" si="5"/>
        <v>7.7432362866784879E-3</v>
      </c>
      <c r="AB35" s="13"/>
      <c r="AC35" s="13"/>
      <c r="AD35" s="13"/>
    </row>
    <row r="36" spans="1:30" ht="17">
      <c r="A36" s="31" t="s">
        <v>33</v>
      </c>
      <c r="B36" s="32">
        <v>1766</v>
      </c>
      <c r="C36" s="32">
        <v>4905</v>
      </c>
      <c r="D36" s="33">
        <v>472</v>
      </c>
      <c r="E36" s="33">
        <v>6</v>
      </c>
      <c r="F36" s="32">
        <v>7149</v>
      </c>
      <c r="G36" s="33">
        <v>26</v>
      </c>
      <c r="I36" s="16" t="s">
        <v>33</v>
      </c>
      <c r="J36" s="18">
        <f>B36-'DAL Data'!C28</f>
        <v>0</v>
      </c>
      <c r="K36" s="17">
        <f>D36-'DAL Data'!D28</f>
        <v>8</v>
      </c>
      <c r="L36" s="20">
        <f t="shared" si="0"/>
        <v>8</v>
      </c>
      <c r="M36" s="20">
        <f t="shared" si="1"/>
        <v>8</v>
      </c>
      <c r="N36" s="18"/>
      <c r="O36" s="16" t="s">
        <v>33</v>
      </c>
      <c r="P36" s="18">
        <f>C36-'VHL Data'!C28</f>
        <v>3</v>
      </c>
      <c r="Q36" s="17">
        <f>E36-'VHL Data'!E28-'VHL Data'!F28</f>
        <v>-10</v>
      </c>
      <c r="R36" s="18">
        <f>B36+D36-'VHL Data'!D28</f>
        <v>33</v>
      </c>
      <c r="S36" s="20">
        <f t="shared" si="2"/>
        <v>26</v>
      </c>
      <c r="T36" s="20">
        <f t="shared" si="3"/>
        <v>46</v>
      </c>
      <c r="U36" s="20"/>
      <c r="V36" s="20">
        <f>'VHL Data'!D28+'VHL Data'!F28-'DAL Data'!C28-'DAL Data'!D28-'DAL Data'!E28</f>
        <v>-31</v>
      </c>
      <c r="W36" s="20">
        <f>'VHL Data'!D28-'DAL Data'!C28-'DAL Data'!D28</f>
        <v>-25</v>
      </c>
      <c r="X36" s="20"/>
      <c r="Y36" s="16" t="s">
        <v>33</v>
      </c>
      <c r="Z36" s="24">
        <f t="shared" si="4"/>
        <v>26</v>
      </c>
      <c r="AA36" s="27">
        <f t="shared" si="5"/>
        <v>3.6368722898307455E-3</v>
      </c>
      <c r="AB36" s="13"/>
      <c r="AC36" s="13"/>
      <c r="AD36" s="13"/>
    </row>
    <row r="37" spans="1:30" ht="32">
      <c r="A37" s="31" t="s">
        <v>34</v>
      </c>
      <c r="B37" s="32">
        <v>1782</v>
      </c>
      <c r="C37" s="32">
        <v>3514</v>
      </c>
      <c r="D37" s="33">
        <v>347</v>
      </c>
      <c r="E37" s="33">
        <v>5</v>
      </c>
      <c r="F37" s="32">
        <v>5648</v>
      </c>
      <c r="G37" s="33">
        <v>31</v>
      </c>
      <c r="I37" s="16" t="s">
        <v>34</v>
      </c>
      <c r="J37" s="18">
        <f>B37-'DAL Data'!C29</f>
        <v>0</v>
      </c>
      <c r="K37" s="17">
        <f>D37-'DAL Data'!D29</f>
        <v>2</v>
      </c>
      <c r="L37" s="20">
        <f t="shared" si="0"/>
        <v>2</v>
      </c>
      <c r="M37" s="20">
        <f t="shared" si="1"/>
        <v>2</v>
      </c>
      <c r="N37" s="18"/>
      <c r="O37" s="16" t="s">
        <v>34</v>
      </c>
      <c r="P37" s="18">
        <f>C37-'VHL Data'!C29</f>
        <v>12</v>
      </c>
      <c r="Q37" s="17">
        <f>E37-'VHL Data'!E29-'VHL Data'!F29</f>
        <v>-7</v>
      </c>
      <c r="R37" s="18">
        <f>B37+D37-'VHL Data'!D29</f>
        <v>36</v>
      </c>
      <c r="S37" s="20">
        <f t="shared" si="2"/>
        <v>41</v>
      </c>
      <c r="T37" s="20">
        <f t="shared" si="3"/>
        <v>55</v>
      </c>
      <c r="U37" s="20"/>
      <c r="V37" s="20">
        <f>'VHL Data'!D29+'VHL Data'!F29-'DAL Data'!C29-'DAL Data'!D29-'DAL Data'!E29</f>
        <v>-37</v>
      </c>
      <c r="W37" s="20">
        <f>'VHL Data'!D29-'DAL Data'!C29-'DAL Data'!D29</f>
        <v>-34</v>
      </c>
      <c r="X37" s="20"/>
      <c r="Y37" s="16" t="s">
        <v>34</v>
      </c>
      <c r="Z37" s="24">
        <f t="shared" si="4"/>
        <v>41</v>
      </c>
      <c r="AA37" s="27">
        <f t="shared" si="5"/>
        <v>7.2592067988668553E-3</v>
      </c>
      <c r="AB37" s="13"/>
      <c r="AC37" s="13"/>
      <c r="AD37" s="13"/>
    </row>
    <row r="38" spans="1:30" ht="17">
      <c r="A38" s="31" t="s">
        <v>35</v>
      </c>
      <c r="B38" s="33">
        <v>183</v>
      </c>
      <c r="C38" s="32">
        <v>1247</v>
      </c>
      <c r="D38" s="33">
        <v>57</v>
      </c>
      <c r="E38" s="33">
        <v>0</v>
      </c>
      <c r="F38" s="32">
        <v>1487</v>
      </c>
      <c r="G38" s="33">
        <v>0</v>
      </c>
      <c r="I38" s="16" t="s">
        <v>35</v>
      </c>
      <c r="J38" s="18">
        <f>B38-'DAL Data'!C30</f>
        <v>1</v>
      </c>
      <c r="K38" s="17">
        <f>D38-'DAL Data'!D30</f>
        <v>1</v>
      </c>
      <c r="L38" s="20">
        <f t="shared" si="0"/>
        <v>2</v>
      </c>
      <c r="M38" s="20">
        <f t="shared" si="1"/>
        <v>2</v>
      </c>
      <c r="N38" s="18"/>
      <c r="O38" s="16" t="s">
        <v>35</v>
      </c>
      <c r="P38" s="18">
        <f>C38-'VHL Data'!C30</f>
        <v>1247</v>
      </c>
      <c r="Q38" s="17">
        <f>E38-'VHL Data'!E30-'VHL Data'!F30</f>
        <v>0</v>
      </c>
      <c r="R38" s="18">
        <f>B38+D38-'VHL Data'!D30</f>
        <v>9</v>
      </c>
      <c r="S38" s="20">
        <f t="shared" si="2"/>
        <v>1256</v>
      </c>
      <c r="T38" s="20">
        <f t="shared" si="3"/>
        <v>1256</v>
      </c>
      <c r="U38" s="20"/>
      <c r="V38" s="20">
        <f>'VHL Data'!D30+'VHL Data'!F30-'DAL Data'!C30-'DAL Data'!D30-'DAL Data'!E30</f>
        <v>-7</v>
      </c>
      <c r="W38" s="20">
        <f>'VHL Data'!D30-'DAL Data'!C30-'DAL Data'!D30</f>
        <v>-7</v>
      </c>
      <c r="X38" s="20"/>
      <c r="Y38" s="16" t="s">
        <v>35</v>
      </c>
      <c r="Z38" s="24">
        <f t="shared" si="4"/>
        <v>1256</v>
      </c>
      <c r="AA38" s="27">
        <f t="shared" si="5"/>
        <v>0.84465366509751172</v>
      </c>
      <c r="AB38" s="13"/>
      <c r="AC38" s="13"/>
      <c r="AD38" s="13"/>
    </row>
    <row r="39" spans="1:30" ht="17">
      <c r="A39" s="31" t="s">
        <v>36</v>
      </c>
      <c r="B39" s="33">
        <v>374</v>
      </c>
      <c r="C39" s="32">
        <v>1603</v>
      </c>
      <c r="D39" s="33">
        <v>86</v>
      </c>
      <c r="E39" s="33">
        <v>0</v>
      </c>
      <c r="F39" s="32">
        <v>2063</v>
      </c>
      <c r="G39" s="33">
        <v>18</v>
      </c>
      <c r="I39" s="16" t="s">
        <v>36</v>
      </c>
      <c r="J39" s="18">
        <f>B39-'DAL Data'!C31</f>
        <v>4</v>
      </c>
      <c r="K39" s="17">
        <f>D39-'DAL Data'!D31</f>
        <v>1</v>
      </c>
      <c r="L39" s="20">
        <f t="shared" si="0"/>
        <v>5</v>
      </c>
      <c r="M39" s="20">
        <f t="shared" si="1"/>
        <v>5</v>
      </c>
      <c r="N39" s="18"/>
      <c r="O39" s="16" t="s">
        <v>36</v>
      </c>
      <c r="P39" s="18">
        <f>C39-'VHL Data'!C31</f>
        <v>2</v>
      </c>
      <c r="Q39" s="17">
        <f>E39-'VHL Data'!E31-'VHL Data'!F31</f>
        <v>-1</v>
      </c>
      <c r="R39" s="18">
        <f>B39+D39-'VHL Data'!D31</f>
        <v>9</v>
      </c>
      <c r="S39" s="20">
        <f t="shared" si="2"/>
        <v>10</v>
      </c>
      <c r="T39" s="20">
        <f t="shared" si="3"/>
        <v>12</v>
      </c>
      <c r="U39" s="20"/>
      <c r="V39" s="20">
        <f>'VHL Data'!D31+'VHL Data'!F31-'DAL Data'!C31-'DAL Data'!D31-'DAL Data'!E31</f>
        <v>-6</v>
      </c>
      <c r="W39" s="20">
        <f>'VHL Data'!D31-'DAL Data'!C31-'DAL Data'!D31</f>
        <v>-4</v>
      </c>
      <c r="X39" s="20"/>
      <c r="Y39" s="16" t="s">
        <v>36</v>
      </c>
      <c r="Z39" s="24">
        <f t="shared" si="4"/>
        <v>10</v>
      </c>
      <c r="AA39" s="27">
        <f t="shared" si="5"/>
        <v>4.8473097430925833E-3</v>
      </c>
      <c r="AB39" s="13"/>
      <c r="AC39" s="13"/>
      <c r="AD39" s="13"/>
    </row>
    <row r="40" spans="1:30" ht="17">
      <c r="A40" s="31" t="s">
        <v>37</v>
      </c>
      <c r="B40" s="32">
        <v>4321</v>
      </c>
      <c r="C40" s="32">
        <v>14077</v>
      </c>
      <c r="D40" s="32">
        <v>1653</v>
      </c>
      <c r="E40" s="33">
        <v>40</v>
      </c>
      <c r="F40" s="32">
        <v>20091</v>
      </c>
      <c r="G40" s="33">
        <v>69</v>
      </c>
      <c r="I40" s="16" t="s">
        <v>37</v>
      </c>
      <c r="J40" s="18">
        <f>B40-'DAL Data'!C32</f>
        <v>1</v>
      </c>
      <c r="K40" s="17">
        <f>D40-'DAL Data'!D32</f>
        <v>3</v>
      </c>
      <c r="L40" s="20">
        <f t="shared" si="0"/>
        <v>4</v>
      </c>
      <c r="M40" s="20">
        <f t="shared" si="1"/>
        <v>4</v>
      </c>
      <c r="N40" s="18"/>
      <c r="O40" s="16" t="s">
        <v>37</v>
      </c>
      <c r="P40" s="18">
        <f>C40-'VHL Data'!C32</f>
        <v>18</v>
      </c>
      <c r="Q40" s="17">
        <f>E40-'VHL Data'!E32-'VHL Data'!F32</f>
        <v>-27</v>
      </c>
      <c r="R40" s="18">
        <f>B40+D40-'VHL Data'!D32</f>
        <v>68</v>
      </c>
      <c r="S40" s="20">
        <f t="shared" si="2"/>
        <v>59</v>
      </c>
      <c r="T40" s="20">
        <f t="shared" si="3"/>
        <v>113</v>
      </c>
      <c r="U40" s="20"/>
      <c r="V40" s="20">
        <f>'VHL Data'!D32+'VHL Data'!F32-'DAL Data'!C32-'DAL Data'!D32-'DAL Data'!E32</f>
        <v>-88</v>
      </c>
      <c r="W40" s="20">
        <f>'VHL Data'!D32-'DAL Data'!C32-'DAL Data'!D32</f>
        <v>-64</v>
      </c>
      <c r="X40" s="20"/>
      <c r="Y40" s="16" t="s">
        <v>37</v>
      </c>
      <c r="Z40" s="24">
        <f t="shared" si="4"/>
        <v>59</v>
      </c>
      <c r="AA40" s="27">
        <f t="shared" si="5"/>
        <v>2.9366382957543178E-3</v>
      </c>
      <c r="AB40" s="13"/>
      <c r="AC40" s="13"/>
      <c r="AD40" s="13"/>
    </row>
    <row r="41" spans="1:30" ht="32">
      <c r="A41" s="31" t="s">
        <v>38</v>
      </c>
      <c r="B41" s="33">
        <v>829</v>
      </c>
      <c r="C41" s="32">
        <v>2736</v>
      </c>
      <c r="D41" s="33">
        <v>176</v>
      </c>
      <c r="E41" s="33">
        <v>0</v>
      </c>
      <c r="F41" s="32">
        <v>3741</v>
      </c>
      <c r="G41" s="33">
        <v>0</v>
      </c>
      <c r="I41" s="16" t="s">
        <v>38</v>
      </c>
      <c r="J41" s="18">
        <f>B41-'DAL Data'!C33</f>
        <v>2</v>
      </c>
      <c r="K41" s="17">
        <f>D41-'DAL Data'!D33</f>
        <v>-2</v>
      </c>
      <c r="L41" s="20">
        <f t="shared" si="0"/>
        <v>0</v>
      </c>
      <c r="M41" s="20">
        <f t="shared" si="1"/>
        <v>4</v>
      </c>
      <c r="N41" s="18"/>
      <c r="O41" s="16" t="s">
        <v>38</v>
      </c>
      <c r="P41" s="18">
        <f>C41-'VHL Data'!C33</f>
        <v>129</v>
      </c>
      <c r="Q41" s="17">
        <f>E41-'VHL Data'!E33-'VHL Data'!F33</f>
        <v>-2</v>
      </c>
      <c r="R41" s="18">
        <f>B41+D41-'VHL Data'!D33</f>
        <v>15</v>
      </c>
      <c r="S41" s="20">
        <f t="shared" si="2"/>
        <v>142</v>
      </c>
      <c r="T41" s="20">
        <f t="shared" si="3"/>
        <v>146</v>
      </c>
      <c r="U41" s="20"/>
      <c r="V41" s="20">
        <f>'VHL Data'!D33+'VHL Data'!F33-'DAL Data'!C33-'DAL Data'!D33-'DAL Data'!E33</f>
        <v>-15</v>
      </c>
      <c r="W41" s="20">
        <f>'VHL Data'!D33-'DAL Data'!C33-'DAL Data'!D33</f>
        <v>-15</v>
      </c>
      <c r="X41" s="20"/>
      <c r="Y41" s="16" t="s">
        <v>38</v>
      </c>
      <c r="Z41" s="24">
        <f t="shared" si="4"/>
        <v>142</v>
      </c>
      <c r="AA41" s="27">
        <f t="shared" si="5"/>
        <v>3.7957765303394814E-2</v>
      </c>
      <c r="AB41" s="13"/>
      <c r="AC41" s="13"/>
      <c r="AD41" s="13"/>
    </row>
    <row r="42" spans="1:30" ht="17">
      <c r="A42" s="31" t="s">
        <v>39</v>
      </c>
      <c r="B42" s="32">
        <v>2471</v>
      </c>
      <c r="C42" s="32">
        <v>8218</v>
      </c>
      <c r="D42" s="32">
        <v>1137</v>
      </c>
      <c r="E42" s="33">
        <v>20</v>
      </c>
      <c r="F42" s="32">
        <v>11846</v>
      </c>
      <c r="G42" s="33">
        <v>67</v>
      </c>
      <c r="I42" s="16" t="s">
        <v>39</v>
      </c>
      <c r="J42" s="18">
        <f>B42-'DAL Data'!C34</f>
        <v>0</v>
      </c>
      <c r="K42" s="17">
        <f>D42-'DAL Data'!D34</f>
        <v>15</v>
      </c>
      <c r="L42" s="20">
        <f t="shared" ref="L42:L73" si="6">J42+K42</f>
        <v>15</v>
      </c>
      <c r="M42" s="20">
        <f t="shared" ref="M42:M73" si="7">ABS(J42)+ABS(K42)</f>
        <v>15</v>
      </c>
      <c r="N42" s="18"/>
      <c r="O42" s="16" t="s">
        <v>39</v>
      </c>
      <c r="P42" s="18">
        <f>C42-'VHL Data'!C34</f>
        <v>20</v>
      </c>
      <c r="Q42" s="17">
        <f>E42-'VHL Data'!E34-'VHL Data'!F34</f>
        <v>-9</v>
      </c>
      <c r="R42" s="18">
        <f>B42+D42-'VHL Data'!D34</f>
        <v>42</v>
      </c>
      <c r="S42" s="20">
        <f t="shared" ref="S42:S73" si="8">P42+Q42+R42</f>
        <v>53</v>
      </c>
      <c r="T42" s="20">
        <f t="shared" ref="T42:T73" si="9">ABS(P42)+ABS(Q42)+ABS(R42)</f>
        <v>71</v>
      </c>
      <c r="U42" s="20"/>
      <c r="V42" s="20">
        <f>'VHL Data'!D34+'VHL Data'!F34-'DAL Data'!C34-'DAL Data'!D34-'DAL Data'!E34</f>
        <v>-36</v>
      </c>
      <c r="W42" s="20">
        <f>'VHL Data'!D34-'DAL Data'!C34-'DAL Data'!D34</f>
        <v>-27</v>
      </c>
      <c r="X42" s="20"/>
      <c r="Y42" s="16" t="s">
        <v>39</v>
      </c>
      <c r="Z42" s="24">
        <f t="shared" ref="Z42:Z73" si="10">MAX(ABS(S42),ABS(L42))</f>
        <v>53</v>
      </c>
      <c r="AA42" s="27">
        <f t="shared" ref="AA42:AA73" si="11">Z42/F42</f>
        <v>4.4740840790140129E-3</v>
      </c>
      <c r="AB42" s="13"/>
      <c r="AC42" s="13"/>
      <c r="AD42" s="13"/>
    </row>
    <row r="43" spans="1:30" ht="17">
      <c r="A43" s="31" t="s">
        <v>40</v>
      </c>
      <c r="B43" s="33">
        <v>826</v>
      </c>
      <c r="C43" s="32">
        <v>2860</v>
      </c>
      <c r="D43" s="33">
        <v>199</v>
      </c>
      <c r="E43" s="33">
        <v>6</v>
      </c>
      <c r="F43" s="32">
        <v>3891</v>
      </c>
      <c r="G43" s="33">
        <v>21</v>
      </c>
      <c r="I43" s="16" t="s">
        <v>40</v>
      </c>
      <c r="J43" s="18">
        <f>B43-'DAL Data'!C35</f>
        <v>0</v>
      </c>
      <c r="K43" s="17">
        <f>D43-'DAL Data'!D35</f>
        <v>0</v>
      </c>
      <c r="L43" s="20">
        <f t="shared" si="6"/>
        <v>0</v>
      </c>
      <c r="M43" s="20">
        <f t="shared" si="7"/>
        <v>0</v>
      </c>
      <c r="N43" s="18"/>
      <c r="O43" s="16" t="s">
        <v>40</v>
      </c>
      <c r="P43" s="18">
        <f>C43-'VHL Data'!C35</f>
        <v>12</v>
      </c>
      <c r="Q43" s="17">
        <f>E43-'VHL Data'!E35-'VHL Data'!F35</f>
        <v>-3</v>
      </c>
      <c r="R43" s="18">
        <f>B43+D43-'VHL Data'!D35</f>
        <v>12</v>
      </c>
      <c r="S43" s="20">
        <f t="shared" si="8"/>
        <v>21</v>
      </c>
      <c r="T43" s="20">
        <f t="shared" si="9"/>
        <v>27</v>
      </c>
      <c r="U43" s="20"/>
      <c r="V43" s="20">
        <f>'VHL Data'!D35+'VHL Data'!F35-'DAL Data'!C35-'DAL Data'!D35-'DAL Data'!E35</f>
        <v>-15</v>
      </c>
      <c r="W43" s="20">
        <f>'VHL Data'!D35-'DAL Data'!C35-'DAL Data'!D35</f>
        <v>-12</v>
      </c>
      <c r="X43" s="20"/>
      <c r="Y43" s="16" t="s">
        <v>40</v>
      </c>
      <c r="Z43" s="24">
        <f t="shared" si="10"/>
        <v>21</v>
      </c>
      <c r="AA43" s="27">
        <f t="shared" si="11"/>
        <v>5.3970701619121047E-3</v>
      </c>
      <c r="AB43" s="13"/>
      <c r="AC43" s="13"/>
      <c r="AD43" s="13"/>
    </row>
    <row r="44" spans="1:30" ht="17">
      <c r="A44" s="31" t="s">
        <v>41</v>
      </c>
      <c r="B44" s="32">
        <v>2103</v>
      </c>
      <c r="C44" s="32">
        <v>6852</v>
      </c>
      <c r="D44" s="33">
        <v>520</v>
      </c>
      <c r="E44" s="33">
        <v>13</v>
      </c>
      <c r="F44" s="32">
        <v>9488</v>
      </c>
      <c r="G44" s="33">
        <v>29</v>
      </c>
      <c r="I44" s="16" t="s">
        <v>41</v>
      </c>
      <c r="J44" s="18">
        <f>B44-'DAL Data'!C36</f>
        <v>0</v>
      </c>
      <c r="K44" s="17">
        <f>D44-'DAL Data'!D36</f>
        <v>-12</v>
      </c>
      <c r="L44" s="20">
        <f t="shared" si="6"/>
        <v>-12</v>
      </c>
      <c r="M44" s="20">
        <f t="shared" si="7"/>
        <v>12</v>
      </c>
      <c r="N44" s="18"/>
      <c r="O44" s="16" t="s">
        <v>41</v>
      </c>
      <c r="P44" s="18">
        <f>C44-'VHL Data'!C36</f>
        <v>1</v>
      </c>
      <c r="Q44" s="17">
        <f>E44-'VHL Data'!E36-'VHL Data'!F36</f>
        <v>2</v>
      </c>
      <c r="R44" s="18">
        <f>B44+D44-'VHL Data'!D36</f>
        <v>18</v>
      </c>
      <c r="S44" s="20">
        <f t="shared" si="8"/>
        <v>21</v>
      </c>
      <c r="T44" s="20">
        <f t="shared" si="9"/>
        <v>21</v>
      </c>
      <c r="U44" s="20"/>
      <c r="V44" s="20">
        <f>'VHL Data'!D36+'VHL Data'!F36-'DAL Data'!C36-'DAL Data'!D36-'DAL Data'!E36</f>
        <v>-36</v>
      </c>
      <c r="W44" s="20">
        <f>'VHL Data'!D36-'DAL Data'!C36-'DAL Data'!D36</f>
        <v>-30</v>
      </c>
      <c r="X44" s="20"/>
      <c r="Y44" s="16" t="s">
        <v>41</v>
      </c>
      <c r="Z44" s="24">
        <f t="shared" si="10"/>
        <v>21</v>
      </c>
      <c r="AA44" s="27">
        <f t="shared" si="11"/>
        <v>2.2133220910623948E-3</v>
      </c>
      <c r="AB44" s="13"/>
      <c r="AC44" s="13"/>
      <c r="AD44" s="13"/>
    </row>
    <row r="45" spans="1:30" ht="17">
      <c r="A45" s="31" t="s">
        <v>42</v>
      </c>
      <c r="B45" s="33">
        <v>244</v>
      </c>
      <c r="C45" s="32">
        <v>1059</v>
      </c>
      <c r="D45" s="33">
        <v>110</v>
      </c>
      <c r="E45" s="33">
        <v>0</v>
      </c>
      <c r="F45" s="32">
        <v>1413</v>
      </c>
      <c r="G45" s="33">
        <v>4</v>
      </c>
      <c r="I45" s="16" t="s">
        <v>42</v>
      </c>
      <c r="J45" s="18">
        <f>B45-'DAL Data'!C37</f>
        <v>4</v>
      </c>
      <c r="K45" s="17">
        <f>D45-'DAL Data'!D37</f>
        <v>2</v>
      </c>
      <c r="L45" s="20">
        <f t="shared" si="6"/>
        <v>6</v>
      </c>
      <c r="M45" s="20">
        <f t="shared" si="7"/>
        <v>6</v>
      </c>
      <c r="N45" s="18"/>
      <c r="O45" s="16" t="s">
        <v>42</v>
      </c>
      <c r="P45" s="18">
        <f>C45-'VHL Data'!C37</f>
        <v>3</v>
      </c>
      <c r="Q45" s="17">
        <f>E45-'VHL Data'!E37-'VHL Data'!F37</f>
        <v>0</v>
      </c>
      <c r="R45" s="18">
        <f>B45+D45-'VHL Data'!D37</f>
        <v>14</v>
      </c>
      <c r="S45" s="20">
        <f t="shared" si="8"/>
        <v>17</v>
      </c>
      <c r="T45" s="20">
        <f t="shared" si="9"/>
        <v>17</v>
      </c>
      <c r="U45" s="20"/>
      <c r="V45" s="20">
        <f>'VHL Data'!D37+'VHL Data'!F37-'DAL Data'!C37-'DAL Data'!D37-'DAL Data'!E37</f>
        <v>-8</v>
      </c>
      <c r="W45" s="20">
        <f>'VHL Data'!D37-'DAL Data'!C37-'DAL Data'!D37</f>
        <v>-8</v>
      </c>
      <c r="X45" s="20"/>
      <c r="Y45" s="16" t="s">
        <v>42</v>
      </c>
      <c r="Z45" s="24">
        <f t="shared" si="10"/>
        <v>17</v>
      </c>
      <c r="AA45" s="27">
        <f t="shared" si="11"/>
        <v>1.2031139419674451E-2</v>
      </c>
      <c r="AB45" s="13"/>
      <c r="AC45" s="13"/>
      <c r="AD45" s="13"/>
    </row>
    <row r="46" spans="1:30" ht="17">
      <c r="A46" s="31" t="s">
        <v>43</v>
      </c>
      <c r="B46" s="32">
        <v>1298</v>
      </c>
      <c r="C46" s="32">
        <v>2687</v>
      </c>
      <c r="D46" s="33">
        <v>221</v>
      </c>
      <c r="E46" s="33">
        <v>6</v>
      </c>
      <c r="F46" s="32">
        <v>4212</v>
      </c>
      <c r="G46" s="33">
        <v>35</v>
      </c>
      <c r="I46" s="16" t="s">
        <v>43</v>
      </c>
      <c r="J46" s="18">
        <f>B46-'DAL Data'!C38</f>
        <v>0</v>
      </c>
      <c r="K46" s="17">
        <f>D46-'DAL Data'!D38</f>
        <v>2</v>
      </c>
      <c r="L46" s="20">
        <f t="shared" si="6"/>
        <v>2</v>
      </c>
      <c r="M46" s="20">
        <f t="shared" si="7"/>
        <v>2</v>
      </c>
      <c r="N46" s="18"/>
      <c r="O46" s="16" t="s">
        <v>43</v>
      </c>
      <c r="P46" s="18">
        <f>C46-'VHL Data'!C38</f>
        <v>5</v>
      </c>
      <c r="Q46" s="17">
        <f>E46-'VHL Data'!E38-'VHL Data'!F38</f>
        <v>-2</v>
      </c>
      <c r="R46" s="18">
        <f>B46+D46-'VHL Data'!D38</f>
        <v>11</v>
      </c>
      <c r="S46" s="20">
        <f t="shared" si="8"/>
        <v>14</v>
      </c>
      <c r="T46" s="20">
        <f t="shared" si="9"/>
        <v>18</v>
      </c>
      <c r="U46" s="20"/>
      <c r="V46" s="20">
        <f>'VHL Data'!D38+'VHL Data'!F38-'DAL Data'!C38-'DAL Data'!D38-'DAL Data'!E38</f>
        <v>-12</v>
      </c>
      <c r="W46" s="20">
        <f>'VHL Data'!D38-'DAL Data'!C38-'DAL Data'!D38</f>
        <v>-9</v>
      </c>
      <c r="X46" s="20"/>
      <c r="Y46" s="16" t="s">
        <v>43</v>
      </c>
      <c r="Z46" s="24">
        <f t="shared" si="10"/>
        <v>14</v>
      </c>
      <c r="AA46" s="27">
        <f t="shared" si="11"/>
        <v>3.3238366571699905E-3</v>
      </c>
      <c r="AB46" s="13"/>
      <c r="AC46" s="13"/>
      <c r="AD46" s="13"/>
    </row>
    <row r="47" spans="1:30" ht="17">
      <c r="A47" s="31" t="s">
        <v>44</v>
      </c>
      <c r="B47" s="32">
        <v>2885</v>
      </c>
      <c r="C47" s="32">
        <v>5560</v>
      </c>
      <c r="D47" s="32">
        <v>1189</v>
      </c>
      <c r="E47" s="33">
        <v>33</v>
      </c>
      <c r="F47" s="32">
        <v>9667</v>
      </c>
      <c r="G47" s="33">
        <v>14</v>
      </c>
      <c r="I47" s="16" t="s">
        <v>44</v>
      </c>
      <c r="J47" s="18">
        <f>B47-'DAL Data'!C39</f>
        <v>0</v>
      </c>
      <c r="K47" s="17">
        <f>D47-'DAL Data'!D39</f>
        <v>8</v>
      </c>
      <c r="L47" s="20">
        <f t="shared" si="6"/>
        <v>8</v>
      </c>
      <c r="M47" s="20">
        <f t="shared" si="7"/>
        <v>8</v>
      </c>
      <c r="N47" s="18"/>
      <c r="O47" s="16" t="s">
        <v>44</v>
      </c>
      <c r="P47" s="18">
        <f>C47-'VHL Data'!C39</f>
        <v>-6</v>
      </c>
      <c r="Q47" s="17">
        <f>E47-'VHL Data'!E39-'VHL Data'!F39</f>
        <v>-16</v>
      </c>
      <c r="R47" s="18">
        <f>B47+D47-'VHL Data'!D39</f>
        <v>35</v>
      </c>
      <c r="S47" s="20">
        <f t="shared" si="8"/>
        <v>13</v>
      </c>
      <c r="T47" s="20">
        <f t="shared" si="9"/>
        <v>57</v>
      </c>
      <c r="U47" s="20"/>
      <c r="V47" s="20">
        <f>'VHL Data'!D39+'VHL Data'!F39-'DAL Data'!C39-'DAL Data'!D39-'DAL Data'!E39</f>
        <v>-38</v>
      </c>
      <c r="W47" s="20">
        <f>'VHL Data'!D39-'DAL Data'!C39-'DAL Data'!D39</f>
        <v>-27</v>
      </c>
      <c r="X47" s="20"/>
      <c r="Y47" s="16" t="s">
        <v>44</v>
      </c>
      <c r="Z47" s="24">
        <f t="shared" si="10"/>
        <v>13</v>
      </c>
      <c r="AA47" s="27">
        <f t="shared" si="11"/>
        <v>1.3447812144408813E-3</v>
      </c>
      <c r="AB47" s="13"/>
      <c r="AC47" s="13"/>
      <c r="AD47" s="13"/>
    </row>
    <row r="48" spans="1:30" ht="17">
      <c r="A48" s="31" t="s">
        <v>45</v>
      </c>
      <c r="B48" s="32">
        <v>82168</v>
      </c>
      <c r="C48" s="32">
        <v>261012</v>
      </c>
      <c r="D48" s="32">
        <v>58115</v>
      </c>
      <c r="E48" s="32">
        <v>2647</v>
      </c>
      <c r="F48" s="32">
        <v>403942</v>
      </c>
      <c r="G48" s="32">
        <v>1004</v>
      </c>
      <c r="I48" s="16" t="s">
        <v>45</v>
      </c>
      <c r="J48" s="18">
        <f>B48-'DAL Data'!C40</f>
        <v>4</v>
      </c>
      <c r="K48" s="17">
        <f>D48-'DAL Data'!D40</f>
        <v>629</v>
      </c>
      <c r="L48" s="20">
        <f t="shared" si="6"/>
        <v>633</v>
      </c>
      <c r="M48" s="20">
        <f t="shared" si="7"/>
        <v>633</v>
      </c>
      <c r="N48" s="18"/>
      <c r="O48" s="16" t="s">
        <v>45</v>
      </c>
      <c r="P48" s="18">
        <f>C48-'VHL Data'!C40</f>
        <v>93</v>
      </c>
      <c r="Q48" s="17">
        <f>E48-'VHL Data'!E40-'VHL Data'!F40</f>
        <v>-241</v>
      </c>
      <c r="R48" s="18">
        <f>B48+D48-'VHL Data'!D40</f>
        <v>2279</v>
      </c>
      <c r="S48" s="20">
        <f t="shared" si="8"/>
        <v>2131</v>
      </c>
      <c r="T48" s="20">
        <f t="shared" si="9"/>
        <v>2613</v>
      </c>
      <c r="U48" s="20"/>
      <c r="V48" s="20">
        <f>'VHL Data'!D40+'VHL Data'!F40-'DAL Data'!C40-'DAL Data'!D40-'DAL Data'!E40</f>
        <v>-2100</v>
      </c>
      <c r="W48" s="20">
        <f>'VHL Data'!D40-'DAL Data'!C40-'DAL Data'!D40</f>
        <v>-1646</v>
      </c>
      <c r="X48" s="20"/>
      <c r="Y48" s="16" t="s">
        <v>45</v>
      </c>
      <c r="Z48" s="24">
        <f t="shared" si="10"/>
        <v>2131</v>
      </c>
      <c r="AA48" s="27">
        <f t="shared" si="11"/>
        <v>5.2755098504240708E-3</v>
      </c>
      <c r="AB48" s="13"/>
      <c r="AC48" s="13"/>
      <c r="AD48" s="13"/>
    </row>
    <row r="49" spans="1:30" ht="17">
      <c r="A49" s="31" t="s">
        <v>46</v>
      </c>
      <c r="B49" s="32">
        <v>2161</v>
      </c>
      <c r="C49" s="32">
        <v>3290</v>
      </c>
      <c r="D49" s="33">
        <v>865</v>
      </c>
      <c r="E49" s="33">
        <v>30</v>
      </c>
      <c r="F49" s="32">
        <v>6346</v>
      </c>
      <c r="G49" s="33">
        <v>20</v>
      </c>
      <c r="I49" s="16" t="s">
        <v>46</v>
      </c>
      <c r="J49" s="18">
        <f>B49-'DAL Data'!C41</f>
        <v>4</v>
      </c>
      <c r="K49" s="17">
        <f>D49-'DAL Data'!D41</f>
        <v>4</v>
      </c>
      <c r="L49" s="20">
        <f t="shared" si="6"/>
        <v>8</v>
      </c>
      <c r="M49" s="20">
        <f t="shared" si="7"/>
        <v>8</v>
      </c>
      <c r="N49" s="18"/>
      <c r="O49" s="16" t="s">
        <v>46</v>
      </c>
      <c r="P49" s="18">
        <f>C49-'VHL Data'!C41</f>
        <v>0</v>
      </c>
      <c r="Q49" s="17">
        <f>E49-'VHL Data'!E41-'VHL Data'!F41</f>
        <v>-14</v>
      </c>
      <c r="R49" s="18">
        <f>B49+D49-'VHL Data'!D41</f>
        <v>69</v>
      </c>
      <c r="S49" s="20">
        <f t="shared" si="8"/>
        <v>55</v>
      </c>
      <c r="T49" s="20">
        <f t="shared" si="9"/>
        <v>83</v>
      </c>
      <c r="U49" s="20"/>
      <c r="V49" s="20">
        <f>'VHL Data'!D41+'VHL Data'!F41-'DAL Data'!C41-'DAL Data'!D41-'DAL Data'!E41</f>
        <v>-72</v>
      </c>
      <c r="W49" s="20">
        <f>'VHL Data'!D41-'DAL Data'!C41-'DAL Data'!D41</f>
        <v>-61</v>
      </c>
      <c r="X49" s="20"/>
      <c r="Y49" s="16" t="s">
        <v>46</v>
      </c>
      <c r="Z49" s="24">
        <f t="shared" si="10"/>
        <v>55</v>
      </c>
      <c r="AA49" s="27">
        <f t="shared" si="11"/>
        <v>8.6668767727702493E-3</v>
      </c>
      <c r="AB49" s="13"/>
      <c r="AC49" s="13"/>
      <c r="AD49" s="13"/>
    </row>
    <row r="50" spans="1:30" ht="17">
      <c r="A50" s="31" t="s">
        <v>47</v>
      </c>
      <c r="B50" s="32">
        <v>9476</v>
      </c>
      <c r="C50" s="32">
        <v>21031</v>
      </c>
      <c r="D50" s="32">
        <v>2439</v>
      </c>
      <c r="E50" s="33">
        <v>81</v>
      </c>
      <c r="F50" s="32">
        <v>33027</v>
      </c>
      <c r="G50" s="33">
        <v>0</v>
      </c>
      <c r="I50" s="16" t="s">
        <v>47</v>
      </c>
      <c r="J50" s="18">
        <f>B50-'DAL Data'!C42</f>
        <v>-1</v>
      </c>
      <c r="K50" s="17">
        <f>D50-'DAL Data'!D42</f>
        <v>41</v>
      </c>
      <c r="L50" s="20">
        <f t="shared" si="6"/>
        <v>40</v>
      </c>
      <c r="M50" s="20">
        <f t="shared" si="7"/>
        <v>42</v>
      </c>
      <c r="N50" s="18"/>
      <c r="O50" s="16" t="s">
        <v>47</v>
      </c>
      <c r="P50" s="18">
        <f>C50-'VHL Data'!C42</f>
        <v>7</v>
      </c>
      <c r="Q50" s="17">
        <f>E50-'VHL Data'!E42-'VHL Data'!F42</f>
        <v>-14</v>
      </c>
      <c r="R50" s="18">
        <f>B50+D50-'VHL Data'!D42</f>
        <v>234</v>
      </c>
      <c r="S50" s="20">
        <f t="shared" si="8"/>
        <v>227</v>
      </c>
      <c r="T50" s="20">
        <f t="shared" si="9"/>
        <v>255</v>
      </c>
      <c r="U50" s="20"/>
      <c r="V50" s="20">
        <f>'VHL Data'!D42+'VHL Data'!F42-'DAL Data'!C42-'DAL Data'!D42-'DAL Data'!E42</f>
        <v>-235</v>
      </c>
      <c r="W50" s="20">
        <f>'VHL Data'!D42-'DAL Data'!C42-'DAL Data'!D42</f>
        <v>-194</v>
      </c>
      <c r="X50" s="20"/>
      <c r="Y50" s="16" t="s">
        <v>47</v>
      </c>
      <c r="Z50" s="24">
        <f t="shared" si="10"/>
        <v>227</v>
      </c>
      <c r="AA50" s="27">
        <f t="shared" si="11"/>
        <v>6.873164380658249E-3</v>
      </c>
      <c r="AB50" s="13"/>
      <c r="AC50" s="13"/>
      <c r="AD50" s="13"/>
    </row>
    <row r="51" spans="1:30" ht="17">
      <c r="A51" s="31" t="s">
        <v>48</v>
      </c>
      <c r="B51" s="32">
        <v>1554</v>
      </c>
      <c r="C51" s="32">
        <v>4231</v>
      </c>
      <c r="D51" s="33">
        <v>428</v>
      </c>
      <c r="E51" s="33">
        <v>6</v>
      </c>
      <c r="F51" s="32">
        <v>6219</v>
      </c>
      <c r="G51" s="33">
        <v>104</v>
      </c>
      <c r="I51" s="16" t="s">
        <v>48</v>
      </c>
      <c r="J51" s="18">
        <f>B51-'DAL Data'!C43</f>
        <v>0</v>
      </c>
      <c r="K51" s="17">
        <f>D51-'DAL Data'!D43</f>
        <v>-3</v>
      </c>
      <c r="L51" s="20">
        <f t="shared" si="6"/>
        <v>-3</v>
      </c>
      <c r="M51" s="20">
        <f t="shared" si="7"/>
        <v>3</v>
      </c>
      <c r="N51" s="18"/>
      <c r="O51" s="16" t="s">
        <v>48</v>
      </c>
      <c r="P51" s="18">
        <f>C51-'VHL Data'!C43</f>
        <v>6</v>
      </c>
      <c r="Q51" s="17">
        <f>E51-'VHL Data'!E43-'VHL Data'!F43</f>
        <v>-4</v>
      </c>
      <c r="R51" s="18">
        <f>B51+D51-'VHL Data'!D43</f>
        <v>15</v>
      </c>
      <c r="S51" s="20">
        <f t="shared" si="8"/>
        <v>17</v>
      </c>
      <c r="T51" s="20">
        <f t="shared" si="9"/>
        <v>25</v>
      </c>
      <c r="U51" s="20"/>
      <c r="V51" s="20">
        <f>'VHL Data'!D43+'VHL Data'!F43-'DAL Data'!C43-'DAL Data'!D43-'DAL Data'!E43</f>
        <v>-23</v>
      </c>
      <c r="W51" s="20">
        <f>'VHL Data'!D43-'DAL Data'!C43-'DAL Data'!D43</f>
        <v>-18</v>
      </c>
      <c r="X51" s="20"/>
      <c r="Y51" s="16" t="s">
        <v>48</v>
      </c>
      <c r="Z51" s="24">
        <f t="shared" si="10"/>
        <v>17</v>
      </c>
      <c r="AA51" s="27">
        <f t="shared" si="11"/>
        <v>2.7335584499115612E-3</v>
      </c>
      <c r="AB51" s="13"/>
      <c r="AC51" s="13"/>
      <c r="AD51" s="13"/>
    </row>
    <row r="52" spans="1:30" ht="17">
      <c r="A52" s="31" t="s">
        <v>49</v>
      </c>
      <c r="B52" s="32">
        <v>4542</v>
      </c>
      <c r="C52" s="32">
        <v>6097</v>
      </c>
      <c r="D52" s="32">
        <v>1097</v>
      </c>
      <c r="E52" s="33">
        <v>11</v>
      </c>
      <c r="F52" s="32">
        <v>11747</v>
      </c>
      <c r="G52" s="33">
        <v>49</v>
      </c>
      <c r="I52" s="16" t="s">
        <v>49</v>
      </c>
      <c r="J52" s="18">
        <f>B52-'DAL Data'!C44</f>
        <v>0</v>
      </c>
      <c r="K52" s="17">
        <f>D52-'DAL Data'!D44</f>
        <v>1</v>
      </c>
      <c r="L52" s="20">
        <f t="shared" si="6"/>
        <v>1</v>
      </c>
      <c r="M52" s="20">
        <f t="shared" si="7"/>
        <v>1</v>
      </c>
      <c r="N52" s="18"/>
      <c r="O52" s="16" t="s">
        <v>49</v>
      </c>
      <c r="P52" s="18">
        <f>C52-'VHL Data'!C44</f>
        <v>-19</v>
      </c>
      <c r="Q52" s="17">
        <f>E52-'VHL Data'!E44-'VHL Data'!F44</f>
        <v>-2</v>
      </c>
      <c r="R52" s="18">
        <f>B52+D52-'VHL Data'!D44</f>
        <v>78</v>
      </c>
      <c r="S52" s="20">
        <f t="shared" si="8"/>
        <v>57</v>
      </c>
      <c r="T52" s="20">
        <f t="shared" si="9"/>
        <v>99</v>
      </c>
      <c r="U52" s="20"/>
      <c r="V52" s="20">
        <f>'VHL Data'!D44+'VHL Data'!F44-'DAL Data'!C44-'DAL Data'!D44-'DAL Data'!E44</f>
        <v>-104</v>
      </c>
      <c r="W52" s="20">
        <f>'VHL Data'!D44-'DAL Data'!C44-'DAL Data'!D44</f>
        <v>-77</v>
      </c>
      <c r="X52" s="20"/>
      <c r="Y52" s="16" t="s">
        <v>49</v>
      </c>
      <c r="Z52" s="24">
        <f t="shared" si="10"/>
        <v>57</v>
      </c>
      <c r="AA52" s="27">
        <f t="shared" si="11"/>
        <v>4.8523027155869588E-3</v>
      </c>
      <c r="AB52" s="13"/>
      <c r="AC52" s="13"/>
      <c r="AD52" s="13"/>
    </row>
    <row r="53" spans="1:30" ht="17">
      <c r="A53" s="31" t="s">
        <v>50</v>
      </c>
      <c r="B53" s="33">
        <v>906</v>
      </c>
      <c r="C53" s="32">
        <v>1771</v>
      </c>
      <c r="D53" s="33">
        <v>227</v>
      </c>
      <c r="E53" s="33">
        <v>7</v>
      </c>
      <c r="F53" s="32">
        <v>2911</v>
      </c>
      <c r="G53" s="33">
        <v>28</v>
      </c>
      <c r="I53" s="16" t="s">
        <v>50</v>
      </c>
      <c r="J53" s="18">
        <f>B53-'DAL Data'!C45</f>
        <v>42</v>
      </c>
      <c r="K53" s="17">
        <f>D53-'DAL Data'!D45</f>
        <v>-38</v>
      </c>
      <c r="L53" s="20">
        <f t="shared" si="6"/>
        <v>4</v>
      </c>
      <c r="M53" s="20">
        <f t="shared" si="7"/>
        <v>80</v>
      </c>
      <c r="N53" s="18"/>
      <c r="O53" s="16" t="s">
        <v>50</v>
      </c>
      <c r="P53" s="18">
        <f>C53-'VHL Data'!C45</f>
        <v>5</v>
      </c>
      <c r="Q53" s="17">
        <f>E53-'VHL Data'!E45-'VHL Data'!F45</f>
        <v>-13</v>
      </c>
      <c r="R53" s="18">
        <f>B53+D53-'VHL Data'!D45</f>
        <v>16</v>
      </c>
      <c r="S53" s="20">
        <f t="shared" si="8"/>
        <v>8</v>
      </c>
      <c r="T53" s="20">
        <f t="shared" si="9"/>
        <v>34</v>
      </c>
      <c r="U53" s="20"/>
      <c r="V53" s="20">
        <f>'VHL Data'!D45+'VHL Data'!F45-'DAL Data'!C45-'DAL Data'!D45-'DAL Data'!E45</f>
        <v>-28</v>
      </c>
      <c r="W53" s="20">
        <f>'VHL Data'!D45-'DAL Data'!C45-'DAL Data'!D45</f>
        <v>-12</v>
      </c>
      <c r="X53" s="20"/>
      <c r="Y53" s="16" t="s">
        <v>50</v>
      </c>
      <c r="Z53" s="24">
        <f t="shared" si="10"/>
        <v>8</v>
      </c>
      <c r="AA53" s="27">
        <f t="shared" si="11"/>
        <v>2.7481964960494676E-3</v>
      </c>
      <c r="AB53" s="13"/>
      <c r="AC53" s="13"/>
      <c r="AD53" s="13"/>
    </row>
    <row r="54" spans="1:30" ht="17">
      <c r="A54" s="31" t="s">
        <v>51</v>
      </c>
      <c r="B54" s="32">
        <v>3562</v>
      </c>
      <c r="C54" s="32">
        <v>15678</v>
      </c>
      <c r="D54" s="32">
        <v>1223</v>
      </c>
      <c r="E54" s="33">
        <v>18</v>
      </c>
      <c r="F54" s="32">
        <v>20481</v>
      </c>
      <c r="G54" s="33">
        <v>139</v>
      </c>
      <c r="I54" s="16" t="s">
        <v>51</v>
      </c>
      <c r="J54" s="18">
        <f>B54-'DAL Data'!C46</f>
        <v>0</v>
      </c>
      <c r="K54" s="17">
        <f>D54-'DAL Data'!D46</f>
        <v>20</v>
      </c>
      <c r="L54" s="20">
        <f t="shared" si="6"/>
        <v>20</v>
      </c>
      <c r="M54" s="20">
        <f t="shared" si="7"/>
        <v>20</v>
      </c>
      <c r="N54" s="18"/>
      <c r="O54" s="16" t="s">
        <v>51</v>
      </c>
      <c r="P54" s="18">
        <f>C54-'VHL Data'!C46</f>
        <v>15</v>
      </c>
      <c r="Q54" s="17">
        <f>E54-'VHL Data'!E46-'VHL Data'!F46</f>
        <v>9</v>
      </c>
      <c r="R54" s="18">
        <f>B54+D54-'VHL Data'!D46</f>
        <v>56</v>
      </c>
      <c r="S54" s="20">
        <f t="shared" si="8"/>
        <v>80</v>
      </c>
      <c r="T54" s="20">
        <f t="shared" si="9"/>
        <v>80</v>
      </c>
      <c r="U54" s="20"/>
      <c r="V54" s="20">
        <f>'VHL Data'!D46+'VHL Data'!F46-'DAL Data'!C46-'DAL Data'!D46-'DAL Data'!E46</f>
        <v>-42</v>
      </c>
      <c r="W54" s="20">
        <f>'VHL Data'!D46-'DAL Data'!C46-'DAL Data'!D46</f>
        <v>-36</v>
      </c>
      <c r="X54" s="20"/>
      <c r="Y54" s="16" t="s">
        <v>51</v>
      </c>
      <c r="Z54" s="24">
        <f t="shared" si="10"/>
        <v>80</v>
      </c>
      <c r="AA54" s="27">
        <f t="shared" si="11"/>
        <v>3.90605927444949E-3</v>
      </c>
      <c r="AB54" s="13"/>
      <c r="AC54" s="13"/>
      <c r="AD54" s="13"/>
    </row>
    <row r="55" spans="1:30" ht="17">
      <c r="A55" s="31" t="s">
        <v>52</v>
      </c>
      <c r="B55" s="32">
        <v>5363</v>
      </c>
      <c r="C55" s="32">
        <v>25822</v>
      </c>
      <c r="D55" s="32">
        <v>2282</v>
      </c>
      <c r="E55" s="33">
        <v>53</v>
      </c>
      <c r="F55" s="32">
        <v>33520</v>
      </c>
      <c r="G55" s="33">
        <v>80</v>
      </c>
      <c r="I55" s="16" t="s">
        <v>52</v>
      </c>
      <c r="J55" s="18">
        <f>B55-'DAL Data'!C47</f>
        <v>10</v>
      </c>
      <c r="K55" s="17">
        <f>D55-'DAL Data'!D47</f>
        <v>-5</v>
      </c>
      <c r="L55" s="20">
        <f t="shared" si="6"/>
        <v>5</v>
      </c>
      <c r="M55" s="20">
        <f t="shared" si="7"/>
        <v>15</v>
      </c>
      <c r="N55" s="18"/>
      <c r="O55" s="16" t="s">
        <v>52</v>
      </c>
      <c r="P55" s="18">
        <f>C55-'VHL Data'!C47</f>
        <v>65</v>
      </c>
      <c r="Q55" s="17">
        <f>E55-'VHL Data'!E47-'VHL Data'!F47</f>
        <v>25</v>
      </c>
      <c r="R55" s="18">
        <f>B55+D55-'VHL Data'!D47</f>
        <v>114</v>
      </c>
      <c r="S55" s="20">
        <f t="shared" si="8"/>
        <v>204</v>
      </c>
      <c r="T55" s="20">
        <f t="shared" si="9"/>
        <v>204</v>
      </c>
      <c r="U55" s="20"/>
      <c r="V55" s="20">
        <f>'VHL Data'!D47+'VHL Data'!F47-'DAL Data'!C47-'DAL Data'!D47-'DAL Data'!E47</f>
        <v>-135</v>
      </c>
      <c r="W55" s="20">
        <f>'VHL Data'!D47-'DAL Data'!C47-'DAL Data'!D47</f>
        <v>-109</v>
      </c>
      <c r="X55" s="20"/>
      <c r="Y55" s="16" t="s">
        <v>52</v>
      </c>
      <c r="Z55" s="24">
        <f t="shared" si="10"/>
        <v>204</v>
      </c>
      <c r="AA55" s="27">
        <f t="shared" si="11"/>
        <v>6.0859188544152747E-3</v>
      </c>
      <c r="AB55" s="13"/>
      <c r="AC55" s="13"/>
      <c r="AD55" s="13"/>
    </row>
    <row r="56" spans="1:30" ht="32">
      <c r="A56" s="31" t="s">
        <v>53</v>
      </c>
      <c r="B56" s="32">
        <v>2508</v>
      </c>
      <c r="C56" s="32">
        <v>5491</v>
      </c>
      <c r="D56" s="32">
        <v>1045</v>
      </c>
      <c r="E56" s="33">
        <v>45</v>
      </c>
      <c r="F56" s="32">
        <v>9089</v>
      </c>
      <c r="G56" s="33">
        <v>51</v>
      </c>
      <c r="I56" s="16" t="s">
        <v>53</v>
      </c>
      <c r="J56" s="18">
        <f>B56-'DAL Data'!C48</f>
        <v>3</v>
      </c>
      <c r="K56" s="17">
        <f>D56-'DAL Data'!D48</f>
        <v>58</v>
      </c>
      <c r="L56" s="20">
        <f t="shared" si="6"/>
        <v>61</v>
      </c>
      <c r="M56" s="20">
        <f t="shared" si="7"/>
        <v>61</v>
      </c>
      <c r="N56" s="18"/>
      <c r="O56" s="16" t="s">
        <v>53</v>
      </c>
      <c r="P56" s="18">
        <f>C56-'VHL Data'!C48</f>
        <v>5</v>
      </c>
      <c r="Q56" s="17">
        <f>E56-'VHL Data'!E48-'VHL Data'!F48</f>
        <v>-19</v>
      </c>
      <c r="R56" s="18">
        <f>B56+D56-'VHL Data'!D48</f>
        <v>108</v>
      </c>
      <c r="S56" s="20">
        <f t="shared" si="8"/>
        <v>94</v>
      </c>
      <c r="T56" s="20">
        <f t="shared" si="9"/>
        <v>132</v>
      </c>
      <c r="U56" s="20"/>
      <c r="V56" s="20">
        <f>'VHL Data'!D48+'VHL Data'!F48-'DAL Data'!C48-'DAL Data'!D48-'DAL Data'!E48</f>
        <v>-71</v>
      </c>
      <c r="W56" s="20">
        <f>'VHL Data'!D48-'DAL Data'!C48-'DAL Data'!D48</f>
        <v>-47</v>
      </c>
      <c r="X56" s="20"/>
      <c r="Y56" s="16" t="s">
        <v>53</v>
      </c>
      <c r="Z56" s="24">
        <f t="shared" si="10"/>
        <v>94</v>
      </c>
      <c r="AA56" s="27">
        <f t="shared" si="11"/>
        <v>1.034217185608978E-2</v>
      </c>
      <c r="AB56" s="13"/>
      <c r="AC56" s="13"/>
      <c r="AD56" s="13"/>
    </row>
    <row r="57" spans="1:30" ht="17">
      <c r="A57" s="31" t="s">
        <v>54</v>
      </c>
      <c r="B57" s="33">
        <v>423</v>
      </c>
      <c r="C57" s="32">
        <v>1074</v>
      </c>
      <c r="D57" s="33">
        <v>101</v>
      </c>
      <c r="E57" s="33">
        <v>3</v>
      </c>
      <c r="F57" s="32">
        <v>1601</v>
      </c>
      <c r="G57" s="33">
        <v>11</v>
      </c>
      <c r="I57" s="16" t="s">
        <v>54</v>
      </c>
      <c r="J57" s="18">
        <f>B57-'DAL Data'!C49</f>
        <v>-98</v>
      </c>
      <c r="K57" s="17">
        <f>D57-'DAL Data'!D49</f>
        <v>99</v>
      </c>
      <c r="L57" s="20">
        <f t="shared" si="6"/>
        <v>1</v>
      </c>
      <c r="M57" s="20">
        <f t="shared" si="7"/>
        <v>197</v>
      </c>
      <c r="N57" s="18"/>
      <c r="O57" s="16" t="s">
        <v>54</v>
      </c>
      <c r="P57" s="18">
        <f>C57-'VHL Data'!C49</f>
        <v>0</v>
      </c>
      <c r="Q57" s="17">
        <f>E57-'VHL Data'!E49-'VHL Data'!F49</f>
        <v>-2</v>
      </c>
      <c r="R57" s="18">
        <f>B57+D57-'VHL Data'!D49</f>
        <v>7</v>
      </c>
      <c r="S57" s="20">
        <f t="shared" si="8"/>
        <v>5</v>
      </c>
      <c r="T57" s="20">
        <f t="shared" si="9"/>
        <v>9</v>
      </c>
      <c r="U57" s="20"/>
      <c r="V57" s="20">
        <f>'VHL Data'!D49+'VHL Data'!F49-'DAL Data'!C49-'DAL Data'!D49-'DAL Data'!E49</f>
        <v>-11</v>
      </c>
      <c r="W57" s="20">
        <f>'VHL Data'!D49-'DAL Data'!C49-'DAL Data'!D49</f>
        <v>-6</v>
      </c>
      <c r="X57" s="20"/>
      <c r="Y57" s="16" t="s">
        <v>54</v>
      </c>
      <c r="Z57" s="24">
        <f t="shared" si="10"/>
        <v>5</v>
      </c>
      <c r="AA57" s="27">
        <f t="shared" si="11"/>
        <v>3.1230480949406619E-3</v>
      </c>
      <c r="AB57" s="13"/>
      <c r="AC57" s="13"/>
      <c r="AD57" s="13"/>
    </row>
    <row r="58" spans="1:30" ht="17">
      <c r="A58" s="31" t="s">
        <v>55</v>
      </c>
      <c r="B58" s="32">
        <v>1453</v>
      </c>
      <c r="C58" s="32">
        <v>4046</v>
      </c>
      <c r="D58" s="33">
        <v>268</v>
      </c>
      <c r="E58" s="33">
        <v>1</v>
      </c>
      <c r="F58" s="32">
        <v>5768</v>
      </c>
      <c r="G58" s="33">
        <v>6</v>
      </c>
      <c r="I58" s="16" t="s">
        <v>55</v>
      </c>
      <c r="J58" s="18">
        <f>B58-'DAL Data'!C50</f>
        <v>1</v>
      </c>
      <c r="K58" s="17">
        <f>D58-'DAL Data'!D50</f>
        <v>-1</v>
      </c>
      <c r="L58" s="20">
        <f t="shared" si="6"/>
        <v>0</v>
      </c>
      <c r="M58" s="20">
        <f t="shared" si="7"/>
        <v>2</v>
      </c>
      <c r="N58" s="18"/>
      <c r="O58" s="16" t="s">
        <v>55</v>
      </c>
      <c r="P58" s="18">
        <f>C58-'VHL Data'!C50</f>
        <v>-4</v>
      </c>
      <c r="Q58" s="17">
        <f>E58-'VHL Data'!E50-'VHL Data'!F50</f>
        <v>0</v>
      </c>
      <c r="R58" s="18">
        <f>B58+D58-'VHL Data'!D50</f>
        <v>28</v>
      </c>
      <c r="S58" s="20">
        <f t="shared" si="8"/>
        <v>24</v>
      </c>
      <c r="T58" s="20">
        <f t="shared" si="9"/>
        <v>32</v>
      </c>
      <c r="U58" s="20"/>
      <c r="V58" s="20">
        <f>'VHL Data'!D50+'VHL Data'!F50-'DAL Data'!C50-'DAL Data'!D50-'DAL Data'!E50</f>
        <v>-34</v>
      </c>
      <c r="W58" s="20">
        <f>'VHL Data'!D50-'DAL Data'!C50-'DAL Data'!D50</f>
        <v>-28</v>
      </c>
      <c r="X58" s="20"/>
      <c r="Y58" s="16" t="s">
        <v>55</v>
      </c>
      <c r="Z58" s="24">
        <f t="shared" si="10"/>
        <v>24</v>
      </c>
      <c r="AA58" s="27">
        <f t="shared" si="11"/>
        <v>4.160887656033287E-3</v>
      </c>
      <c r="AB58" s="13"/>
      <c r="AC58" s="13"/>
      <c r="AD58" s="13"/>
    </row>
    <row r="59" spans="1:30" ht="32">
      <c r="A59" s="31" t="s">
        <v>56</v>
      </c>
      <c r="B59" s="32">
        <v>3220</v>
      </c>
      <c r="C59" s="32">
        <v>11296</v>
      </c>
      <c r="D59" s="33">
        <v>893</v>
      </c>
      <c r="E59" s="33">
        <v>12</v>
      </c>
      <c r="F59" s="32">
        <v>15421</v>
      </c>
      <c r="G59" s="33">
        <v>103</v>
      </c>
      <c r="I59" s="16" t="s">
        <v>56</v>
      </c>
      <c r="J59" s="18">
        <f>B59-'DAL Data'!C51</f>
        <v>0</v>
      </c>
      <c r="K59" s="17">
        <f>D59-'DAL Data'!D51</f>
        <v>11</v>
      </c>
      <c r="L59" s="20">
        <f t="shared" si="6"/>
        <v>11</v>
      </c>
      <c r="M59" s="20">
        <f t="shared" si="7"/>
        <v>11</v>
      </c>
      <c r="N59" s="18"/>
      <c r="O59" s="16" t="s">
        <v>56</v>
      </c>
      <c r="P59" s="18">
        <f>C59-'VHL Data'!C51</f>
        <v>12</v>
      </c>
      <c r="Q59" s="17">
        <f>E59-'VHL Data'!E51-'VHL Data'!F51</f>
        <v>-2</v>
      </c>
      <c r="R59" s="18">
        <f>B59+D59-'VHL Data'!D51</f>
        <v>61</v>
      </c>
      <c r="S59" s="20">
        <f t="shared" si="8"/>
        <v>71</v>
      </c>
      <c r="T59" s="20">
        <f t="shared" si="9"/>
        <v>75</v>
      </c>
      <c r="U59" s="20"/>
      <c r="V59" s="20">
        <f>'VHL Data'!D51+'VHL Data'!F51-'DAL Data'!C51-'DAL Data'!D51-'DAL Data'!E51</f>
        <v>-62</v>
      </c>
      <c r="W59" s="20">
        <f>'VHL Data'!D51-'DAL Data'!C51-'DAL Data'!D51</f>
        <v>-50</v>
      </c>
      <c r="X59" s="20"/>
      <c r="Y59" s="16" t="s">
        <v>56</v>
      </c>
      <c r="Z59" s="24">
        <f t="shared" si="10"/>
        <v>71</v>
      </c>
      <c r="AA59" s="27">
        <f t="shared" si="11"/>
        <v>4.6041112768302967E-3</v>
      </c>
      <c r="AB59" s="13"/>
      <c r="AC59" s="13"/>
      <c r="AD59" s="13"/>
    </row>
    <row r="60" spans="1:30" ht="32">
      <c r="A60" s="31" t="s">
        <v>57</v>
      </c>
      <c r="B60" s="32">
        <v>4331</v>
      </c>
      <c r="C60" s="32">
        <v>8403</v>
      </c>
      <c r="D60" s="33">
        <v>931</v>
      </c>
      <c r="E60" s="33">
        <v>18</v>
      </c>
      <c r="F60" s="32">
        <v>13683</v>
      </c>
      <c r="G60" s="33">
        <v>39</v>
      </c>
      <c r="I60" s="16" t="s">
        <v>57</v>
      </c>
      <c r="J60" s="18">
        <f>B60-'DAL Data'!C52</f>
        <v>9</v>
      </c>
      <c r="K60" s="17">
        <f>D60-'DAL Data'!D52</f>
        <v>41</v>
      </c>
      <c r="L60" s="20">
        <f t="shared" si="6"/>
        <v>50</v>
      </c>
      <c r="M60" s="20">
        <f t="shared" si="7"/>
        <v>50</v>
      </c>
      <c r="N60" s="18"/>
      <c r="O60" s="16" t="s">
        <v>57</v>
      </c>
      <c r="P60" s="18">
        <f>C60-'VHL Data'!C52</f>
        <v>-12</v>
      </c>
      <c r="Q60" s="17">
        <f>E60-'VHL Data'!E52-'VHL Data'!F52</f>
        <v>1</v>
      </c>
      <c r="R60" s="18">
        <f>B60+D60-'VHL Data'!D52</f>
        <v>72</v>
      </c>
      <c r="S60" s="20">
        <f t="shared" si="8"/>
        <v>61</v>
      </c>
      <c r="T60" s="20">
        <f t="shared" si="9"/>
        <v>85</v>
      </c>
      <c r="U60" s="20"/>
      <c r="V60" s="20">
        <f>'VHL Data'!D52+'VHL Data'!F52-'DAL Data'!C52-'DAL Data'!D52-'DAL Data'!E52</f>
        <v>-22</v>
      </c>
      <c r="W60" s="20">
        <f>'VHL Data'!D52-'DAL Data'!C52-'DAL Data'!D52</f>
        <v>-22</v>
      </c>
      <c r="X60" s="20"/>
      <c r="Y60" s="16" t="s">
        <v>57</v>
      </c>
      <c r="Z60" s="24">
        <f t="shared" si="10"/>
        <v>61</v>
      </c>
      <c r="AA60" s="27">
        <f t="shared" si="11"/>
        <v>4.4580866768983412E-3</v>
      </c>
      <c r="AB60" s="13"/>
      <c r="AC60" s="13"/>
      <c r="AD60" s="13"/>
    </row>
    <row r="61" spans="1:30" ht="17">
      <c r="A61" s="31" t="s">
        <v>58</v>
      </c>
      <c r="B61" s="33">
        <v>0</v>
      </c>
      <c r="C61" s="32">
        <v>4186</v>
      </c>
      <c r="D61" s="33">
        <v>322</v>
      </c>
      <c r="E61" s="33">
        <v>3</v>
      </c>
      <c r="F61" s="32">
        <v>4511</v>
      </c>
      <c r="G61" s="33">
        <v>38</v>
      </c>
      <c r="I61" s="16" t="s">
        <v>58</v>
      </c>
      <c r="J61" s="18">
        <f>B61-'DAL Data'!C53</f>
        <v>-884</v>
      </c>
      <c r="K61" s="17">
        <f>D61-'DAL Data'!D53</f>
        <v>3</v>
      </c>
      <c r="L61" s="20">
        <f t="shared" si="6"/>
        <v>-881</v>
      </c>
      <c r="M61" s="20">
        <f t="shared" si="7"/>
        <v>887</v>
      </c>
      <c r="N61" s="18"/>
      <c r="O61" s="16" t="s">
        <v>58</v>
      </c>
      <c r="P61" s="18">
        <f>C61-'VHL Data'!C53</f>
        <v>11</v>
      </c>
      <c r="Q61" s="17">
        <f>E61-'VHL Data'!E53-'VHL Data'!F53</f>
        <v>-5</v>
      </c>
      <c r="R61" s="18">
        <f>B61+D61-'VHL Data'!D53</f>
        <v>-860</v>
      </c>
      <c r="S61" s="20">
        <f t="shared" si="8"/>
        <v>-854</v>
      </c>
      <c r="T61" s="20">
        <f t="shared" si="9"/>
        <v>876</v>
      </c>
      <c r="U61" s="20"/>
      <c r="V61" s="20">
        <f>'VHL Data'!D53+'VHL Data'!F53-'DAL Data'!C53-'DAL Data'!D53-'DAL Data'!E53</f>
        <v>-28</v>
      </c>
      <c r="W61" s="20">
        <f>'VHL Data'!D53-'DAL Data'!C53-'DAL Data'!D53</f>
        <v>-21</v>
      </c>
      <c r="X61" s="20"/>
      <c r="Y61" s="16" t="s">
        <v>58</v>
      </c>
      <c r="Z61" s="24">
        <f t="shared" si="10"/>
        <v>881</v>
      </c>
      <c r="AA61" s="27">
        <f t="shared" si="11"/>
        <v>0.19530037685657281</v>
      </c>
      <c r="AB61" s="13"/>
      <c r="AC61" s="13"/>
      <c r="AD61" s="13"/>
    </row>
    <row r="62" spans="1:30" ht="17">
      <c r="A62" s="31" t="s">
        <v>59</v>
      </c>
      <c r="B62" s="32">
        <v>2773</v>
      </c>
      <c r="C62" s="32">
        <v>4978</v>
      </c>
      <c r="D62" s="33">
        <v>618</v>
      </c>
      <c r="E62" s="33">
        <v>13</v>
      </c>
      <c r="F62" s="32">
        <v>8382</v>
      </c>
      <c r="G62" s="33">
        <v>17</v>
      </c>
      <c r="I62" s="16" t="s">
        <v>59</v>
      </c>
      <c r="J62" s="18">
        <f>B62-'DAL Data'!C54</f>
        <v>0</v>
      </c>
      <c r="K62" s="17">
        <f>D62-'DAL Data'!D54</f>
        <v>4</v>
      </c>
      <c r="L62" s="20">
        <f t="shared" si="6"/>
        <v>4</v>
      </c>
      <c r="M62" s="20">
        <f t="shared" si="7"/>
        <v>4</v>
      </c>
      <c r="N62" s="18"/>
      <c r="O62" s="16" t="s">
        <v>59</v>
      </c>
      <c r="P62" s="18">
        <f>C62-'VHL Data'!C54</f>
        <v>-3</v>
      </c>
      <c r="Q62" s="17">
        <f>E62-'VHL Data'!E54-'VHL Data'!F54</f>
        <v>-9</v>
      </c>
      <c r="R62" s="18">
        <f>B62+D62-'VHL Data'!D54</f>
        <v>42</v>
      </c>
      <c r="S62" s="20">
        <f t="shared" si="8"/>
        <v>30</v>
      </c>
      <c r="T62" s="20">
        <f t="shared" si="9"/>
        <v>54</v>
      </c>
      <c r="U62" s="20"/>
      <c r="V62" s="20">
        <f>'VHL Data'!D54+'VHL Data'!F54-'DAL Data'!C54-'DAL Data'!D54-'DAL Data'!E54</f>
        <v>-57</v>
      </c>
      <c r="W62" s="20">
        <f>'VHL Data'!D54-'DAL Data'!C54-'DAL Data'!D54</f>
        <v>-38</v>
      </c>
      <c r="X62" s="20"/>
      <c r="Y62" s="16" t="s">
        <v>59</v>
      </c>
      <c r="Z62" s="24">
        <f t="shared" si="10"/>
        <v>30</v>
      </c>
      <c r="AA62" s="27">
        <f t="shared" si="11"/>
        <v>3.5790980672870437E-3</v>
      </c>
      <c r="AB62" s="13"/>
      <c r="AC62" s="13"/>
      <c r="AD62" s="13"/>
    </row>
    <row r="63" spans="1:30" ht="32">
      <c r="A63" s="31" t="s">
        <v>60</v>
      </c>
      <c r="B63" s="33">
        <v>518</v>
      </c>
      <c r="C63" s="32">
        <v>2182</v>
      </c>
      <c r="D63" s="33">
        <v>221</v>
      </c>
      <c r="E63" s="33">
        <v>2</v>
      </c>
      <c r="F63" s="32">
        <v>2923</v>
      </c>
      <c r="G63" s="33">
        <v>16</v>
      </c>
      <c r="I63" s="16" t="s">
        <v>60</v>
      </c>
      <c r="J63" s="18">
        <f>B63-'DAL Data'!C55</f>
        <v>0</v>
      </c>
      <c r="K63" s="17">
        <f>D63-'DAL Data'!D55</f>
        <v>-1</v>
      </c>
      <c r="L63" s="20">
        <f t="shared" si="6"/>
        <v>-1</v>
      </c>
      <c r="M63" s="20">
        <f t="shared" si="7"/>
        <v>1</v>
      </c>
      <c r="N63" s="18"/>
      <c r="O63" s="16" t="s">
        <v>60</v>
      </c>
      <c r="P63" s="18">
        <f>C63-'VHL Data'!C55</f>
        <v>8</v>
      </c>
      <c r="Q63" s="17">
        <f>E63-'VHL Data'!E55-'VHL Data'!F55</f>
        <v>1</v>
      </c>
      <c r="R63" s="18">
        <f>B63+D63-'VHL Data'!D55</f>
        <v>11</v>
      </c>
      <c r="S63" s="20">
        <f t="shared" si="8"/>
        <v>20</v>
      </c>
      <c r="T63" s="20">
        <f t="shared" si="9"/>
        <v>20</v>
      </c>
      <c r="U63" s="20"/>
      <c r="V63" s="20">
        <f>'VHL Data'!D55+'VHL Data'!F55-'DAL Data'!C55-'DAL Data'!D55-'DAL Data'!E55</f>
        <v>-13</v>
      </c>
      <c r="W63" s="20">
        <f>'VHL Data'!D55-'DAL Data'!C55-'DAL Data'!D55</f>
        <v>-12</v>
      </c>
      <c r="X63" s="20"/>
      <c r="Y63" s="16" t="s">
        <v>60</v>
      </c>
      <c r="Z63" s="24">
        <f t="shared" si="10"/>
        <v>20</v>
      </c>
      <c r="AA63" s="27">
        <f t="shared" si="11"/>
        <v>6.8422853232979813E-3</v>
      </c>
      <c r="AB63" s="13"/>
      <c r="AC63" s="13"/>
      <c r="AD63" s="13"/>
    </row>
    <row r="64" spans="1:30" ht="17">
      <c r="A64" s="31" t="s">
        <v>61</v>
      </c>
      <c r="B64" s="32">
        <v>2620</v>
      </c>
      <c r="C64" s="32">
        <v>8827</v>
      </c>
      <c r="D64" s="33">
        <v>637</v>
      </c>
      <c r="E64" s="33">
        <v>11</v>
      </c>
      <c r="F64" s="32">
        <v>12095</v>
      </c>
      <c r="G64" s="33">
        <v>23</v>
      </c>
      <c r="I64" s="16" t="s">
        <v>61</v>
      </c>
      <c r="J64" s="18">
        <f>B64-'DAL Data'!C56</f>
        <v>5</v>
      </c>
      <c r="K64" s="17">
        <f>D64-'DAL Data'!D56</f>
        <v>3</v>
      </c>
      <c r="L64" s="20">
        <f t="shared" si="6"/>
        <v>8</v>
      </c>
      <c r="M64" s="20">
        <f t="shared" si="7"/>
        <v>8</v>
      </c>
      <c r="N64" s="18"/>
      <c r="O64" s="16" t="s">
        <v>61</v>
      </c>
      <c r="P64" s="18">
        <f>C64-'VHL Data'!C56</f>
        <v>51</v>
      </c>
      <c r="Q64" s="17">
        <f>E64-'VHL Data'!E56-'VHL Data'!F56</f>
        <v>0</v>
      </c>
      <c r="R64" s="18">
        <f>B64+D64-'VHL Data'!D56</f>
        <v>34</v>
      </c>
      <c r="S64" s="20">
        <f t="shared" si="8"/>
        <v>85</v>
      </c>
      <c r="T64" s="20">
        <f t="shared" si="9"/>
        <v>85</v>
      </c>
      <c r="U64" s="20"/>
      <c r="V64" s="20">
        <f>'VHL Data'!D56+'VHL Data'!F56-'DAL Data'!C56-'DAL Data'!D56-'DAL Data'!E56</f>
        <v>-23</v>
      </c>
      <c r="W64" s="20">
        <f>'VHL Data'!D56-'DAL Data'!C56-'DAL Data'!D56</f>
        <v>-26</v>
      </c>
      <c r="X64" s="20"/>
      <c r="Y64" s="16" t="s">
        <v>61</v>
      </c>
      <c r="Z64" s="24">
        <f t="shared" si="10"/>
        <v>85</v>
      </c>
      <c r="AA64" s="27">
        <f t="shared" si="11"/>
        <v>7.0276973956180239E-3</v>
      </c>
      <c r="AB64" s="13"/>
      <c r="AC64" s="13"/>
      <c r="AD64" s="13"/>
    </row>
    <row r="65" spans="1:30" ht="17">
      <c r="A65" s="31" t="s">
        <v>62</v>
      </c>
      <c r="B65" s="32">
        <v>9269</v>
      </c>
      <c r="C65" s="32">
        <v>27227</v>
      </c>
      <c r="D65" s="32">
        <v>3865</v>
      </c>
      <c r="E65" s="33">
        <v>130</v>
      </c>
      <c r="F65" s="32">
        <v>40491</v>
      </c>
      <c r="G65" s="33">
        <v>238</v>
      </c>
      <c r="I65" s="16" t="s">
        <v>62</v>
      </c>
      <c r="J65" s="18">
        <f>B65-'DAL Data'!C57</f>
        <v>0</v>
      </c>
      <c r="K65" s="17">
        <f>D65-'DAL Data'!D57</f>
        <v>-20</v>
      </c>
      <c r="L65" s="20">
        <f t="shared" si="6"/>
        <v>-20</v>
      </c>
      <c r="M65" s="20">
        <f t="shared" si="7"/>
        <v>20</v>
      </c>
      <c r="N65" s="18"/>
      <c r="O65" s="16" t="s">
        <v>62</v>
      </c>
      <c r="P65" s="18">
        <f>C65-'VHL Data'!C57</f>
        <v>13</v>
      </c>
      <c r="Q65" s="17">
        <f>E65-'VHL Data'!E57-'VHL Data'!F57</f>
        <v>109</v>
      </c>
      <c r="R65" s="18">
        <f>B65+D65-'VHL Data'!D57</f>
        <v>143</v>
      </c>
      <c r="S65" s="20">
        <f t="shared" si="8"/>
        <v>265</v>
      </c>
      <c r="T65" s="20">
        <f t="shared" si="9"/>
        <v>265</v>
      </c>
      <c r="U65" s="20"/>
      <c r="V65" s="20">
        <f>'VHL Data'!D57+'VHL Data'!F57-'DAL Data'!C57-'DAL Data'!D57-'DAL Data'!E57</f>
        <v>-206</v>
      </c>
      <c r="W65" s="20">
        <f>'VHL Data'!D57-'DAL Data'!C57-'DAL Data'!D57</f>
        <v>-163</v>
      </c>
      <c r="X65" s="20"/>
      <c r="Y65" s="16" t="s">
        <v>62</v>
      </c>
      <c r="Z65" s="24">
        <f t="shared" si="10"/>
        <v>265</v>
      </c>
      <c r="AA65" s="27">
        <f t="shared" si="11"/>
        <v>6.5446642463757379E-3</v>
      </c>
      <c r="AB65" s="13"/>
      <c r="AC65" s="13"/>
      <c r="AD65" s="13"/>
    </row>
    <row r="66" spans="1:30" ht="17">
      <c r="A66" s="31" t="s">
        <v>63</v>
      </c>
      <c r="B66" s="32">
        <v>10785</v>
      </c>
      <c r="C66" s="32">
        <v>37070</v>
      </c>
      <c r="D66" s="32">
        <v>2882</v>
      </c>
      <c r="E66" s="33">
        <v>112</v>
      </c>
      <c r="F66" s="32">
        <v>50849</v>
      </c>
      <c r="G66" s="33">
        <v>409</v>
      </c>
      <c r="I66" s="16" t="s">
        <v>63</v>
      </c>
      <c r="J66" s="18">
        <f>B66-'DAL Data'!C58</f>
        <v>0</v>
      </c>
      <c r="K66" s="17">
        <f>D66-'DAL Data'!D58</f>
        <v>-875</v>
      </c>
      <c r="L66" s="20">
        <f t="shared" si="6"/>
        <v>-875</v>
      </c>
      <c r="M66" s="20">
        <f t="shared" si="7"/>
        <v>875</v>
      </c>
      <c r="N66" s="18"/>
      <c r="O66" s="16" t="s">
        <v>63</v>
      </c>
      <c r="P66" s="18">
        <f>C66-'VHL Data'!C58</f>
        <v>-13</v>
      </c>
      <c r="Q66" s="17">
        <f>E66-'VHL Data'!E58-'VHL Data'!F58</f>
        <v>7</v>
      </c>
      <c r="R66" s="18">
        <f>B66+D66-'VHL Data'!D58</f>
        <v>-714</v>
      </c>
      <c r="S66" s="20">
        <f t="shared" si="8"/>
        <v>-720</v>
      </c>
      <c r="T66" s="20">
        <f t="shared" si="9"/>
        <v>734</v>
      </c>
      <c r="U66" s="20"/>
      <c r="V66" s="20">
        <f>'VHL Data'!D58+'VHL Data'!F58-'DAL Data'!C58-'DAL Data'!D58-'DAL Data'!E58</f>
        <v>-195</v>
      </c>
      <c r="W66" s="20">
        <f>'VHL Data'!D58-'DAL Data'!C58-'DAL Data'!D58</f>
        <v>-161</v>
      </c>
      <c r="X66" s="20"/>
      <c r="Y66" s="16" t="s">
        <v>63</v>
      </c>
      <c r="Z66" s="24">
        <f t="shared" si="10"/>
        <v>875</v>
      </c>
      <c r="AA66" s="27">
        <f t="shared" si="11"/>
        <v>1.7207811363055322E-2</v>
      </c>
      <c r="AB66" s="13"/>
      <c r="AC66" s="13"/>
      <c r="AD66" s="13"/>
    </row>
    <row r="67" spans="1:30" ht="17">
      <c r="A67" s="31" t="s">
        <v>64</v>
      </c>
      <c r="B67" s="32">
        <v>3378</v>
      </c>
      <c r="C67" s="32">
        <v>6086</v>
      </c>
      <c r="D67" s="33">
        <v>604</v>
      </c>
      <c r="E67" s="33">
        <v>18</v>
      </c>
      <c r="F67" s="32">
        <v>10086</v>
      </c>
      <c r="G67" s="33">
        <v>20</v>
      </c>
      <c r="I67" s="16" t="s">
        <v>64</v>
      </c>
      <c r="J67" s="18">
        <f>B67-'DAL Data'!C59</f>
        <v>153</v>
      </c>
      <c r="K67" s="17">
        <f>D67-'DAL Data'!D59</f>
        <v>13</v>
      </c>
      <c r="L67" s="20">
        <f t="shared" si="6"/>
        <v>166</v>
      </c>
      <c r="M67" s="20">
        <f t="shared" si="7"/>
        <v>166</v>
      </c>
      <c r="N67" s="18"/>
      <c r="O67" s="16" t="s">
        <v>64</v>
      </c>
      <c r="P67" s="18">
        <f>C67-'VHL Data'!C59</f>
        <v>-7</v>
      </c>
      <c r="Q67" s="17">
        <f>E67-'VHL Data'!E59-'VHL Data'!F59</f>
        <v>7</v>
      </c>
      <c r="R67" s="18">
        <f>B67+D67-'VHL Data'!D59</f>
        <v>91</v>
      </c>
      <c r="S67" s="20">
        <f t="shared" si="8"/>
        <v>91</v>
      </c>
      <c r="T67" s="20">
        <f t="shared" si="9"/>
        <v>105</v>
      </c>
      <c r="U67" s="20"/>
      <c r="V67" s="20">
        <f>'VHL Data'!D59+'VHL Data'!F59-'DAL Data'!C59-'DAL Data'!D59-'DAL Data'!E59</f>
        <v>48</v>
      </c>
      <c r="W67" s="20">
        <f>'VHL Data'!D59-'DAL Data'!C59-'DAL Data'!D59</f>
        <v>75</v>
      </c>
      <c r="X67" s="20"/>
      <c r="Y67" s="16" t="s">
        <v>64</v>
      </c>
      <c r="Z67" s="24">
        <f t="shared" si="10"/>
        <v>166</v>
      </c>
      <c r="AA67" s="27">
        <f t="shared" si="11"/>
        <v>1.6458457267499504E-2</v>
      </c>
      <c r="AB67" s="13"/>
      <c r="AC67" s="13"/>
      <c r="AD67" s="13"/>
    </row>
    <row r="68" spans="1:30" ht="17">
      <c r="A68" s="31" t="s">
        <v>65</v>
      </c>
      <c r="B68" s="32">
        <v>24000</v>
      </c>
      <c r="C68" s="32">
        <v>87467</v>
      </c>
      <c r="D68" s="32">
        <v>12983</v>
      </c>
      <c r="E68" s="33">
        <v>879</v>
      </c>
      <c r="F68" s="32">
        <v>125329</v>
      </c>
      <c r="G68" s="33">
        <v>656</v>
      </c>
      <c r="I68" s="16" t="s">
        <v>65</v>
      </c>
      <c r="J68" s="18">
        <f>B68-'DAL Data'!C60</f>
        <v>12</v>
      </c>
      <c r="K68" s="17">
        <f>D68-'DAL Data'!D60</f>
        <v>45</v>
      </c>
      <c r="L68" s="20">
        <f t="shared" si="6"/>
        <v>57</v>
      </c>
      <c r="M68" s="20">
        <f t="shared" si="7"/>
        <v>57</v>
      </c>
      <c r="N68" s="18"/>
      <c r="O68" s="16" t="s">
        <v>65</v>
      </c>
      <c r="P68" s="18">
        <f>C68-'VHL Data'!C60</f>
        <v>-418</v>
      </c>
      <c r="Q68" s="17">
        <f>E68-'VHL Data'!E60-'VHL Data'!F60</f>
        <v>821</v>
      </c>
      <c r="R68" s="18">
        <f>B68+D68-'VHL Data'!D60</f>
        <v>482</v>
      </c>
      <c r="S68" s="20">
        <f t="shared" si="8"/>
        <v>885</v>
      </c>
      <c r="T68" s="20">
        <f t="shared" si="9"/>
        <v>1721</v>
      </c>
      <c r="U68" s="20"/>
      <c r="V68" s="20">
        <f>'VHL Data'!D60+'VHL Data'!F60-'DAL Data'!C60-'DAL Data'!D60-'DAL Data'!E60</f>
        <v>-516</v>
      </c>
      <c r="W68" s="20">
        <f>'VHL Data'!D60-'DAL Data'!C60-'DAL Data'!D60</f>
        <v>-425</v>
      </c>
      <c r="X68" s="20"/>
      <c r="Y68" s="16" t="s">
        <v>65</v>
      </c>
      <c r="Z68" s="24">
        <f t="shared" si="10"/>
        <v>885</v>
      </c>
      <c r="AA68" s="27">
        <f t="shared" si="11"/>
        <v>7.0614143574112935E-3</v>
      </c>
      <c r="AB68" s="13"/>
      <c r="AC68" s="13"/>
      <c r="AD68" s="13"/>
    </row>
    <row r="69" spans="1:30" ht="17">
      <c r="A69" s="31" t="s">
        <v>66</v>
      </c>
      <c r="B69" s="32">
        <v>2777</v>
      </c>
      <c r="C69" s="32">
        <v>11710</v>
      </c>
      <c r="D69" s="33">
        <v>927</v>
      </c>
      <c r="E69" s="33">
        <v>65</v>
      </c>
      <c r="F69" s="32">
        <v>15479</v>
      </c>
      <c r="G69" s="33">
        <v>77</v>
      </c>
      <c r="I69" s="16" t="s">
        <v>66</v>
      </c>
      <c r="J69" s="18">
        <f>B69-'DAL Data'!C61</f>
        <v>0</v>
      </c>
      <c r="K69" s="17">
        <f>D69-'DAL Data'!D61</f>
        <v>-7</v>
      </c>
      <c r="L69" s="20">
        <f t="shared" si="6"/>
        <v>-7</v>
      </c>
      <c r="M69" s="20">
        <f t="shared" si="7"/>
        <v>7</v>
      </c>
      <c r="N69" s="18"/>
      <c r="O69" s="16" t="s">
        <v>66</v>
      </c>
      <c r="P69" s="18">
        <f>C69-'VHL Data'!C61</f>
        <v>1415</v>
      </c>
      <c r="Q69" s="17">
        <f>E69-'VHL Data'!E61-'VHL Data'!F61</f>
        <v>39</v>
      </c>
      <c r="R69" s="18">
        <f>B69+D69-'VHL Data'!D61</f>
        <v>46</v>
      </c>
      <c r="S69" s="20">
        <f t="shared" si="8"/>
        <v>1500</v>
      </c>
      <c r="T69" s="20">
        <f t="shared" si="9"/>
        <v>1500</v>
      </c>
      <c r="U69" s="20"/>
      <c r="V69" s="20">
        <f>'VHL Data'!D61+'VHL Data'!F61-'DAL Data'!C61-'DAL Data'!D61-'DAL Data'!E61</f>
        <v>-53</v>
      </c>
      <c r="W69" s="20">
        <f>'VHL Data'!D61-'DAL Data'!C61-'DAL Data'!D61</f>
        <v>-53</v>
      </c>
      <c r="X69" s="20"/>
      <c r="Y69" s="16" t="s">
        <v>66</v>
      </c>
      <c r="Z69" s="24">
        <f t="shared" si="10"/>
        <v>1500</v>
      </c>
      <c r="AA69" s="27">
        <f t="shared" si="11"/>
        <v>9.6905484850442536E-2</v>
      </c>
      <c r="AB69" s="13"/>
      <c r="AC69" s="13"/>
      <c r="AD69" s="13"/>
    </row>
    <row r="70" spans="1:30" ht="17">
      <c r="A70" s="31" t="s">
        <v>67</v>
      </c>
      <c r="B70" s="33">
        <v>208</v>
      </c>
      <c r="C70" s="33">
        <v>933</v>
      </c>
      <c r="D70" s="33">
        <v>47</v>
      </c>
      <c r="E70" s="33">
        <v>0</v>
      </c>
      <c r="F70" s="32">
        <v>1188</v>
      </c>
      <c r="G70" s="33">
        <v>3</v>
      </c>
      <c r="I70" s="16" t="s">
        <v>67</v>
      </c>
      <c r="J70" s="18">
        <f>B70-'DAL Data'!C62</f>
        <v>0</v>
      </c>
      <c r="K70" s="17">
        <f>D70-'DAL Data'!D62</f>
        <v>2</v>
      </c>
      <c r="L70" s="20">
        <f t="shared" si="6"/>
        <v>2</v>
      </c>
      <c r="M70" s="20">
        <f t="shared" si="7"/>
        <v>2</v>
      </c>
      <c r="N70" s="18"/>
      <c r="O70" s="16" t="s">
        <v>67</v>
      </c>
      <c r="P70" s="18">
        <f>C70-'VHL Data'!C62</f>
        <v>0</v>
      </c>
      <c r="Q70" s="17">
        <f>E70-'VHL Data'!E62-'VHL Data'!F62</f>
        <v>0</v>
      </c>
      <c r="R70" s="18">
        <f>B70+D70-'VHL Data'!D62</f>
        <v>5</v>
      </c>
      <c r="S70" s="20">
        <f t="shared" si="8"/>
        <v>5</v>
      </c>
      <c r="T70" s="20">
        <f t="shared" si="9"/>
        <v>5</v>
      </c>
      <c r="U70" s="20"/>
      <c r="V70" s="20">
        <f>'VHL Data'!D62+'VHL Data'!F62-'DAL Data'!C62-'DAL Data'!D62-'DAL Data'!E62</f>
        <v>-3</v>
      </c>
      <c r="W70" s="20">
        <f>'VHL Data'!D62-'DAL Data'!C62-'DAL Data'!D62</f>
        <v>-3</v>
      </c>
      <c r="X70" s="20"/>
      <c r="Y70" s="16" t="s">
        <v>67</v>
      </c>
      <c r="Z70" s="24">
        <f t="shared" si="10"/>
        <v>5</v>
      </c>
      <c r="AA70" s="27">
        <f t="shared" si="11"/>
        <v>4.2087542087542087E-3</v>
      </c>
      <c r="AB70" s="13"/>
      <c r="AC70" s="13"/>
      <c r="AD70" s="13"/>
    </row>
    <row r="71" spans="1:30" ht="17">
      <c r="A71" s="31" t="s">
        <v>68</v>
      </c>
      <c r="B71" s="32">
        <v>1383</v>
      </c>
      <c r="C71" s="32">
        <v>3439</v>
      </c>
      <c r="D71" s="33">
        <v>424</v>
      </c>
      <c r="E71" s="33">
        <v>45</v>
      </c>
      <c r="F71" s="32">
        <v>5291</v>
      </c>
      <c r="G71" s="33">
        <v>31</v>
      </c>
      <c r="I71" s="16" t="s">
        <v>68</v>
      </c>
      <c r="J71" s="18">
        <f>B71-'DAL Data'!C63</f>
        <v>-1</v>
      </c>
      <c r="K71" s="17">
        <f>D71-'DAL Data'!D63</f>
        <v>67</v>
      </c>
      <c r="L71" s="20">
        <f t="shared" si="6"/>
        <v>66</v>
      </c>
      <c r="M71" s="20">
        <f t="shared" si="7"/>
        <v>68</v>
      </c>
      <c r="N71" s="18"/>
      <c r="O71" s="16" t="s">
        <v>68</v>
      </c>
      <c r="P71" s="18">
        <f>C71-'VHL Data'!C63</f>
        <v>-18</v>
      </c>
      <c r="Q71" s="17">
        <f>E71-'VHL Data'!E63-'VHL Data'!F63</f>
        <v>30</v>
      </c>
      <c r="R71" s="18">
        <f>B71+D71-'VHL Data'!D63</f>
        <v>99</v>
      </c>
      <c r="S71" s="20">
        <f t="shared" si="8"/>
        <v>111</v>
      </c>
      <c r="T71" s="20">
        <f t="shared" si="9"/>
        <v>147</v>
      </c>
      <c r="U71" s="20"/>
      <c r="V71" s="20">
        <f>'VHL Data'!D63+'VHL Data'!F63-'DAL Data'!C63-'DAL Data'!D63-'DAL Data'!E63</f>
        <v>-32</v>
      </c>
      <c r="W71" s="20">
        <f>'VHL Data'!D63-'DAL Data'!C63-'DAL Data'!D63</f>
        <v>-33</v>
      </c>
      <c r="X71" s="20"/>
      <c r="Y71" s="16" t="s">
        <v>68</v>
      </c>
      <c r="Z71" s="24">
        <f t="shared" si="10"/>
        <v>111</v>
      </c>
      <c r="AA71" s="27">
        <f t="shared" si="11"/>
        <v>2.097902097902098E-2</v>
      </c>
      <c r="AB71" s="13"/>
      <c r="AC71" s="13"/>
      <c r="AD71" s="13"/>
    </row>
    <row r="72" spans="1:30" ht="32">
      <c r="A72" s="31" t="s">
        <v>69</v>
      </c>
      <c r="B72" s="32">
        <v>4130</v>
      </c>
      <c r="C72" s="32">
        <v>12853</v>
      </c>
      <c r="D72" s="32">
        <v>1491</v>
      </c>
      <c r="E72" s="33">
        <v>47</v>
      </c>
      <c r="F72" s="32">
        <v>18521</v>
      </c>
      <c r="G72" s="33">
        <v>87</v>
      </c>
      <c r="I72" s="16" t="s">
        <v>69</v>
      </c>
      <c r="J72" s="18">
        <f>B72-'DAL Data'!C64</f>
        <v>2</v>
      </c>
      <c r="K72" s="17">
        <f>D72-'DAL Data'!D64</f>
        <v>89</v>
      </c>
      <c r="L72" s="20">
        <f t="shared" si="6"/>
        <v>91</v>
      </c>
      <c r="M72" s="20">
        <f t="shared" si="7"/>
        <v>91</v>
      </c>
      <c r="N72" s="18"/>
      <c r="O72" s="16" t="s">
        <v>69</v>
      </c>
      <c r="P72" s="18">
        <f>C72-'VHL Data'!C64</f>
        <v>10</v>
      </c>
      <c r="Q72" s="17">
        <f>E72-'VHL Data'!E64-'VHL Data'!F64</f>
        <v>4</v>
      </c>
      <c r="R72" s="18">
        <f>B72+D72-'VHL Data'!D64</f>
        <v>155</v>
      </c>
      <c r="S72" s="20">
        <f t="shared" si="8"/>
        <v>169</v>
      </c>
      <c r="T72" s="20">
        <f t="shared" si="9"/>
        <v>169</v>
      </c>
      <c r="U72" s="20"/>
      <c r="V72" s="20">
        <f>'VHL Data'!D64+'VHL Data'!F64-'DAL Data'!C64-'DAL Data'!D64-'DAL Data'!E64</f>
        <v>-65</v>
      </c>
      <c r="W72" s="20">
        <f>'VHL Data'!D64-'DAL Data'!C64-'DAL Data'!D64</f>
        <v>-64</v>
      </c>
      <c r="X72" s="20"/>
      <c r="Y72" s="16" t="s">
        <v>69</v>
      </c>
      <c r="Z72" s="24">
        <f t="shared" si="10"/>
        <v>169</v>
      </c>
      <c r="AA72" s="27">
        <f t="shared" si="11"/>
        <v>9.1247772798445006E-3</v>
      </c>
      <c r="AB72" s="13"/>
      <c r="AC72" s="13"/>
      <c r="AD72" s="13"/>
    </row>
    <row r="73" spans="1:30" ht="17">
      <c r="A73" s="31" t="s">
        <v>70</v>
      </c>
      <c r="B73" s="32">
        <v>13100</v>
      </c>
      <c r="C73" s="32">
        <v>20799</v>
      </c>
      <c r="D73" s="32">
        <v>3607</v>
      </c>
      <c r="E73" s="33">
        <v>82</v>
      </c>
      <c r="F73" s="32">
        <v>37588</v>
      </c>
      <c r="G73" s="33">
        <v>182</v>
      </c>
      <c r="I73" s="16" t="s">
        <v>70</v>
      </c>
      <c r="J73" s="18">
        <f>B73-'DAL Data'!C65</f>
        <v>2</v>
      </c>
      <c r="K73" s="17">
        <f>D73-'DAL Data'!D65</f>
        <v>58</v>
      </c>
      <c r="L73" s="20">
        <f t="shared" si="6"/>
        <v>60</v>
      </c>
      <c r="M73" s="20">
        <f t="shared" si="7"/>
        <v>60</v>
      </c>
      <c r="N73" s="18"/>
      <c r="O73" s="16" t="s">
        <v>70</v>
      </c>
      <c r="P73" s="18">
        <f>C73-'VHL Data'!C65</f>
        <v>-14</v>
      </c>
      <c r="Q73" s="17">
        <f>E73-'VHL Data'!E65-'VHL Data'!F65</f>
        <v>0</v>
      </c>
      <c r="R73" s="18">
        <f>B73+D73-'VHL Data'!D65</f>
        <v>403</v>
      </c>
      <c r="S73" s="20">
        <f t="shared" si="8"/>
        <v>389</v>
      </c>
      <c r="T73" s="20">
        <f t="shared" si="9"/>
        <v>417</v>
      </c>
      <c r="U73" s="20"/>
      <c r="V73" s="20">
        <f>'VHL Data'!D65+'VHL Data'!F65-'DAL Data'!C65-'DAL Data'!D65-'DAL Data'!E65</f>
        <v>-590</v>
      </c>
      <c r="W73" s="20">
        <f>'VHL Data'!D65-'DAL Data'!C65-'DAL Data'!D65</f>
        <v>-343</v>
      </c>
      <c r="X73" s="20"/>
      <c r="Y73" s="16" t="s">
        <v>70</v>
      </c>
      <c r="Z73" s="24">
        <f t="shared" si="10"/>
        <v>389</v>
      </c>
      <c r="AA73" s="27">
        <f t="shared" si="11"/>
        <v>1.0349047568372885E-2</v>
      </c>
      <c r="AB73" s="13"/>
      <c r="AC73" s="13"/>
      <c r="AD73" s="13"/>
    </row>
    <row r="74" spans="1:30" ht="32">
      <c r="A74" s="31" t="s">
        <v>71</v>
      </c>
      <c r="B74" s="33">
        <v>497</v>
      </c>
      <c r="C74" s="32">
        <v>2229</v>
      </c>
      <c r="D74" s="33">
        <v>195</v>
      </c>
      <c r="E74" s="33">
        <v>0</v>
      </c>
      <c r="F74" s="32">
        <v>2921</v>
      </c>
      <c r="G74" s="33">
        <v>41</v>
      </c>
      <c r="I74" s="16" t="s">
        <v>71</v>
      </c>
      <c r="J74" s="18">
        <f>B74-'DAL Data'!C66</f>
        <v>0</v>
      </c>
      <c r="K74" s="17">
        <f>D74-'DAL Data'!D66</f>
        <v>0</v>
      </c>
      <c r="L74" s="20">
        <f t="shared" ref="L74:L105" si="12">J74+K74</f>
        <v>0</v>
      </c>
      <c r="M74" s="20">
        <f t="shared" ref="M74:M105" si="13">ABS(J74)+ABS(K74)</f>
        <v>0</v>
      </c>
      <c r="N74" s="18"/>
      <c r="O74" s="16" t="s">
        <v>71</v>
      </c>
      <c r="P74" s="18">
        <f>C74-'VHL Data'!C66</f>
        <v>6</v>
      </c>
      <c r="Q74" s="17">
        <f>E74-'VHL Data'!E66-'VHL Data'!F66</f>
        <v>0</v>
      </c>
      <c r="R74" s="18">
        <f>B74+D74-'VHL Data'!D66</f>
        <v>9</v>
      </c>
      <c r="S74" s="20">
        <f t="shared" ref="S74:S105" si="14">P74+Q74+R74</f>
        <v>15</v>
      </c>
      <c r="T74" s="20">
        <f t="shared" ref="T74:T105" si="15">ABS(P74)+ABS(Q74)+ABS(R74)</f>
        <v>15</v>
      </c>
      <c r="U74" s="20"/>
      <c r="V74" s="20">
        <f>'VHL Data'!D66+'VHL Data'!F66-'DAL Data'!C66-'DAL Data'!D66-'DAL Data'!E66</f>
        <v>-9</v>
      </c>
      <c r="W74" s="20">
        <f>'VHL Data'!D66-'DAL Data'!C66-'DAL Data'!D66</f>
        <v>-9</v>
      </c>
      <c r="X74" s="20"/>
      <c r="Y74" s="16" t="s">
        <v>71</v>
      </c>
      <c r="Z74" s="24">
        <f t="shared" ref="Z74:Z105" si="16">MAX(ABS(S74),ABS(L74))</f>
        <v>15</v>
      </c>
      <c r="AA74" s="27">
        <f t="shared" ref="AA74:AA105" si="17">Z74/F74</f>
        <v>5.1352276617596714E-3</v>
      </c>
      <c r="AB74" s="13"/>
      <c r="AC74" s="13"/>
      <c r="AD74" s="13"/>
    </row>
    <row r="75" spans="1:30" ht="32">
      <c r="A75" s="31" t="s">
        <v>72</v>
      </c>
      <c r="B75" s="32">
        <v>3644</v>
      </c>
      <c r="C75" s="32">
        <v>6104</v>
      </c>
      <c r="D75" s="33">
        <v>719</v>
      </c>
      <c r="E75" s="33">
        <v>11</v>
      </c>
      <c r="F75" s="32">
        <v>10478</v>
      </c>
      <c r="G75" s="33">
        <v>66</v>
      </c>
      <c r="I75" s="16" t="s">
        <v>72</v>
      </c>
      <c r="J75" s="18">
        <f>B75-'DAL Data'!C67</f>
        <v>0</v>
      </c>
      <c r="K75" s="17">
        <f>D75-'DAL Data'!D67</f>
        <v>3</v>
      </c>
      <c r="L75" s="20">
        <f t="shared" si="12"/>
        <v>3</v>
      </c>
      <c r="M75" s="20">
        <f t="shared" si="13"/>
        <v>3</v>
      </c>
      <c r="N75" s="18"/>
      <c r="O75" s="16" t="s">
        <v>72</v>
      </c>
      <c r="P75" s="18">
        <f>C75-'VHL Data'!C67</f>
        <v>6</v>
      </c>
      <c r="Q75" s="17">
        <f>E75-'VHL Data'!E67-'VHL Data'!F67</f>
        <v>-20</v>
      </c>
      <c r="R75" s="18">
        <f>B75+D75-'VHL Data'!D67</f>
        <v>57</v>
      </c>
      <c r="S75" s="20">
        <f t="shared" si="14"/>
        <v>43</v>
      </c>
      <c r="T75" s="20">
        <f t="shared" si="15"/>
        <v>83</v>
      </c>
      <c r="U75" s="20"/>
      <c r="V75" s="20">
        <f>'VHL Data'!D67+'VHL Data'!F67-'DAL Data'!C67-'DAL Data'!D67-'DAL Data'!E67</f>
        <v>-75</v>
      </c>
      <c r="W75" s="20">
        <f>'VHL Data'!D67-'DAL Data'!C67-'DAL Data'!D67</f>
        <v>-54</v>
      </c>
      <c r="X75" s="20"/>
      <c r="Y75" s="16" t="s">
        <v>72</v>
      </c>
      <c r="Z75" s="24">
        <f t="shared" si="16"/>
        <v>43</v>
      </c>
      <c r="AA75" s="27">
        <f t="shared" si="17"/>
        <v>4.103836610040084E-3</v>
      </c>
      <c r="AB75" s="13"/>
      <c r="AC75" s="13"/>
      <c r="AD75" s="13"/>
    </row>
    <row r="76" spans="1:30" ht="32">
      <c r="A76" s="31" t="s">
        <v>73</v>
      </c>
      <c r="B76" s="32">
        <v>1220</v>
      </c>
      <c r="C76" s="32">
        <v>5942</v>
      </c>
      <c r="D76" s="33">
        <v>355</v>
      </c>
      <c r="E76" s="33">
        <v>6</v>
      </c>
      <c r="F76" s="32">
        <v>7523</v>
      </c>
      <c r="G76" s="33">
        <v>70</v>
      </c>
      <c r="I76" s="16" t="s">
        <v>73</v>
      </c>
      <c r="J76" s="18">
        <f>B76-'DAL Data'!C68</f>
        <v>-1</v>
      </c>
      <c r="K76" s="17">
        <f>D76-'DAL Data'!D68</f>
        <v>2</v>
      </c>
      <c r="L76" s="20">
        <f t="shared" si="12"/>
        <v>1</v>
      </c>
      <c r="M76" s="20">
        <f t="shared" si="13"/>
        <v>3</v>
      </c>
      <c r="N76" s="18"/>
      <c r="O76" s="16" t="s">
        <v>73</v>
      </c>
      <c r="P76" s="18">
        <f>C76-'VHL Data'!C68</f>
        <v>7</v>
      </c>
      <c r="Q76" s="17">
        <f>E76-'VHL Data'!E68-'VHL Data'!F68</f>
        <v>-4</v>
      </c>
      <c r="R76" s="18">
        <f>B76+D76-'VHL Data'!D68</f>
        <v>21</v>
      </c>
      <c r="S76" s="20">
        <f t="shared" si="14"/>
        <v>24</v>
      </c>
      <c r="T76" s="20">
        <f t="shared" si="15"/>
        <v>32</v>
      </c>
      <c r="U76" s="20"/>
      <c r="V76" s="20">
        <f>'VHL Data'!D68+'VHL Data'!F68-'DAL Data'!C68-'DAL Data'!D68-'DAL Data'!E68</f>
        <v>-24</v>
      </c>
      <c r="W76" s="20">
        <f>'VHL Data'!D68-'DAL Data'!C68-'DAL Data'!D68</f>
        <v>-20</v>
      </c>
      <c r="X76" s="20"/>
      <c r="Y76" s="16" t="s">
        <v>73</v>
      </c>
      <c r="Z76" s="24">
        <f t="shared" si="16"/>
        <v>24</v>
      </c>
      <c r="AA76" s="27">
        <f t="shared" si="17"/>
        <v>3.1902166688820947E-3</v>
      </c>
      <c r="AB76" s="13"/>
      <c r="AC76" s="13"/>
      <c r="AD76" s="13"/>
    </row>
    <row r="77" spans="1:30" ht="17">
      <c r="A77" s="31" t="s">
        <v>74</v>
      </c>
      <c r="B77" s="32">
        <v>1647</v>
      </c>
      <c r="C77" s="32">
        <v>3415</v>
      </c>
      <c r="D77" s="33">
        <v>384</v>
      </c>
      <c r="E77" s="33">
        <v>7</v>
      </c>
      <c r="F77" s="32">
        <v>5453</v>
      </c>
      <c r="G77" s="33">
        <v>28</v>
      </c>
      <c r="I77" s="16" t="s">
        <v>74</v>
      </c>
      <c r="J77" s="18">
        <f>B77-'DAL Data'!C69</f>
        <v>2</v>
      </c>
      <c r="K77" s="17">
        <f>D77-'DAL Data'!D69</f>
        <v>6</v>
      </c>
      <c r="L77" s="20">
        <f t="shared" si="12"/>
        <v>8</v>
      </c>
      <c r="M77" s="20">
        <f t="shared" si="13"/>
        <v>8</v>
      </c>
      <c r="N77" s="18"/>
      <c r="O77" s="16" t="s">
        <v>74</v>
      </c>
      <c r="P77" s="18">
        <f>C77-'VHL Data'!C69</f>
        <v>3</v>
      </c>
      <c r="Q77" s="17">
        <f>E77-'VHL Data'!E69-'VHL Data'!F69</f>
        <v>-2</v>
      </c>
      <c r="R77" s="18">
        <f>B77+D77-'VHL Data'!D69</f>
        <v>33</v>
      </c>
      <c r="S77" s="20">
        <f t="shared" si="14"/>
        <v>34</v>
      </c>
      <c r="T77" s="20">
        <f t="shared" si="15"/>
        <v>38</v>
      </c>
      <c r="U77" s="20"/>
      <c r="V77" s="20">
        <f>'VHL Data'!D69+'VHL Data'!F69-'DAL Data'!C69-'DAL Data'!D69-'DAL Data'!E69</f>
        <v>-30</v>
      </c>
      <c r="W77" s="20">
        <f>'VHL Data'!D69-'DAL Data'!C69-'DAL Data'!D69</f>
        <v>-25</v>
      </c>
      <c r="X77" s="20"/>
      <c r="Y77" s="16" t="s">
        <v>74</v>
      </c>
      <c r="Z77" s="24">
        <f t="shared" si="16"/>
        <v>34</v>
      </c>
      <c r="AA77" s="27">
        <f t="shared" si="17"/>
        <v>6.2350999449844119E-3</v>
      </c>
      <c r="AB77" s="13"/>
      <c r="AC77" s="13"/>
      <c r="AD77" s="13"/>
    </row>
    <row r="78" spans="1:30" ht="17">
      <c r="A78" s="31" t="s">
        <v>75</v>
      </c>
      <c r="B78" s="33">
        <v>729</v>
      </c>
      <c r="C78" s="32">
        <v>4709</v>
      </c>
      <c r="D78" s="33">
        <v>308</v>
      </c>
      <c r="E78" s="33">
        <v>0</v>
      </c>
      <c r="F78" s="32">
        <v>5746</v>
      </c>
      <c r="G78" s="33">
        <v>9</v>
      </c>
      <c r="I78" s="16" t="s">
        <v>75</v>
      </c>
      <c r="J78" s="18">
        <f>B78-'DAL Data'!C70</f>
        <v>1</v>
      </c>
      <c r="K78" s="17">
        <f>D78-'DAL Data'!D70</f>
        <v>80</v>
      </c>
      <c r="L78" s="20">
        <f t="shared" si="12"/>
        <v>81</v>
      </c>
      <c r="M78" s="20">
        <f t="shared" si="13"/>
        <v>81</v>
      </c>
      <c r="N78" s="18"/>
      <c r="O78" s="16" t="s">
        <v>75</v>
      </c>
      <c r="P78" s="18">
        <f>C78-'VHL Data'!C70</f>
        <v>7</v>
      </c>
      <c r="Q78" s="17">
        <f>E78-'VHL Data'!E70-'VHL Data'!F70</f>
        <v>0</v>
      </c>
      <c r="R78" s="18">
        <f>B78+D78-'VHL Data'!D70</f>
        <v>90</v>
      </c>
      <c r="S78" s="20">
        <f t="shared" si="14"/>
        <v>97</v>
      </c>
      <c r="T78" s="20">
        <f t="shared" si="15"/>
        <v>97</v>
      </c>
      <c r="U78" s="20"/>
      <c r="V78" s="20">
        <f>'VHL Data'!D70+'VHL Data'!F70-'DAL Data'!C70-'DAL Data'!D70-'DAL Data'!E70</f>
        <v>-10</v>
      </c>
      <c r="W78" s="20">
        <f>'VHL Data'!D70-'DAL Data'!C70-'DAL Data'!D70</f>
        <v>-9</v>
      </c>
      <c r="X78" s="20"/>
      <c r="Y78" s="16" t="s">
        <v>75</v>
      </c>
      <c r="Z78" s="24">
        <f t="shared" si="16"/>
        <v>97</v>
      </c>
      <c r="AA78" s="27">
        <f t="shared" si="17"/>
        <v>1.6881308736512356E-2</v>
      </c>
      <c r="AB78" s="13"/>
      <c r="AC78" s="13"/>
      <c r="AD78" s="13"/>
    </row>
    <row r="79" spans="1:30" ht="17">
      <c r="A79" s="31" t="s">
        <v>76</v>
      </c>
      <c r="B79" s="33">
        <v>809</v>
      </c>
      <c r="C79" s="33">
        <v>972</v>
      </c>
      <c r="D79" s="33">
        <v>217</v>
      </c>
      <c r="E79" s="33">
        <v>1</v>
      </c>
      <c r="F79" s="32">
        <v>1999</v>
      </c>
      <c r="G79" s="33">
        <v>15</v>
      </c>
      <c r="I79" s="16" t="s">
        <v>76</v>
      </c>
      <c r="J79" s="18">
        <f>B79-'DAL Data'!C71</f>
        <v>-1</v>
      </c>
      <c r="K79" s="17">
        <f>D79-'DAL Data'!D71</f>
        <v>3</v>
      </c>
      <c r="L79" s="20">
        <f t="shared" si="12"/>
        <v>2</v>
      </c>
      <c r="M79" s="20">
        <f t="shared" si="13"/>
        <v>4</v>
      </c>
      <c r="N79" s="18"/>
      <c r="O79" s="16" t="s">
        <v>76</v>
      </c>
      <c r="P79" s="18">
        <f>C79-'VHL Data'!C71</f>
        <v>2</v>
      </c>
      <c r="Q79" s="17">
        <f>E79-'VHL Data'!E71-'VHL Data'!F71</f>
        <v>-2</v>
      </c>
      <c r="R79" s="18">
        <f>B79+D79-'VHL Data'!D71</f>
        <v>12</v>
      </c>
      <c r="S79" s="20">
        <f t="shared" si="14"/>
        <v>12</v>
      </c>
      <c r="T79" s="20">
        <f t="shared" si="15"/>
        <v>16</v>
      </c>
      <c r="U79" s="20"/>
      <c r="V79" s="20">
        <f>'VHL Data'!D71+'VHL Data'!F71-'DAL Data'!C71-'DAL Data'!D71-'DAL Data'!E71</f>
        <v>-10</v>
      </c>
      <c r="W79" s="20">
        <f>'VHL Data'!D71-'DAL Data'!C71-'DAL Data'!D71</f>
        <v>-10</v>
      </c>
      <c r="X79" s="20"/>
      <c r="Y79" s="16" t="s">
        <v>76</v>
      </c>
      <c r="Z79" s="24">
        <f t="shared" si="16"/>
        <v>12</v>
      </c>
      <c r="AA79" s="27">
        <f t="shared" si="17"/>
        <v>6.0030015007503752E-3</v>
      </c>
      <c r="AB79" s="13"/>
      <c r="AC79" s="13"/>
      <c r="AD79" s="13"/>
    </row>
    <row r="80" spans="1:30" ht="17">
      <c r="A80" s="31" t="s">
        <v>77</v>
      </c>
      <c r="B80" s="32">
        <v>33935</v>
      </c>
      <c r="C80" s="32">
        <v>110097</v>
      </c>
      <c r="D80" s="32">
        <v>17385</v>
      </c>
      <c r="E80" s="33">
        <v>622</v>
      </c>
      <c r="F80" s="32">
        <v>162039</v>
      </c>
      <c r="G80" s="33">
        <v>0</v>
      </c>
      <c r="I80" s="16" t="s">
        <v>77</v>
      </c>
      <c r="J80" s="18">
        <f>B80-'DAL Data'!C72</f>
        <v>-1</v>
      </c>
      <c r="K80" s="17">
        <f>D80-'DAL Data'!D72</f>
        <v>66</v>
      </c>
      <c r="L80" s="20">
        <f t="shared" si="12"/>
        <v>65</v>
      </c>
      <c r="M80" s="20">
        <f t="shared" si="13"/>
        <v>67</v>
      </c>
      <c r="N80" s="18"/>
      <c r="O80" s="16" t="s">
        <v>77</v>
      </c>
      <c r="P80" s="18">
        <f>C80-'VHL Data'!C72</f>
        <v>104</v>
      </c>
      <c r="Q80" s="17">
        <f>E80-'VHL Data'!E72-'VHL Data'!F72</f>
        <v>-206</v>
      </c>
      <c r="R80" s="18">
        <f>B80+D80-'VHL Data'!D72</f>
        <v>893</v>
      </c>
      <c r="S80" s="20">
        <f t="shared" si="14"/>
        <v>791</v>
      </c>
      <c r="T80" s="20">
        <f t="shared" si="15"/>
        <v>1203</v>
      </c>
      <c r="U80" s="20"/>
      <c r="V80" s="20">
        <f>'VHL Data'!D72+'VHL Data'!F72-'DAL Data'!C72-'DAL Data'!D72-'DAL Data'!E72</f>
        <v>-965</v>
      </c>
      <c r="W80" s="20">
        <f>'VHL Data'!D72-'DAL Data'!C72-'DAL Data'!D72</f>
        <v>-828</v>
      </c>
      <c r="X80" s="20"/>
      <c r="Y80" s="16" t="s">
        <v>77</v>
      </c>
      <c r="Z80" s="24">
        <f t="shared" si="16"/>
        <v>791</v>
      </c>
      <c r="AA80" s="27">
        <f t="shared" si="17"/>
        <v>4.8815408636192518E-3</v>
      </c>
      <c r="AB80" s="13"/>
      <c r="AC80" s="13"/>
      <c r="AD80" s="13"/>
    </row>
    <row r="81" spans="1:30" ht="17">
      <c r="A81" s="31" t="s">
        <v>78</v>
      </c>
      <c r="B81" s="32">
        <v>4061</v>
      </c>
      <c r="C81" s="32">
        <v>10896</v>
      </c>
      <c r="D81" s="32">
        <v>1232</v>
      </c>
      <c r="E81" s="33">
        <v>35</v>
      </c>
      <c r="F81" s="32">
        <v>16224</v>
      </c>
      <c r="G81" s="33">
        <v>64</v>
      </c>
      <c r="I81" s="16" t="s">
        <v>78</v>
      </c>
      <c r="J81" s="18">
        <f>B81-'DAL Data'!C73</f>
        <v>0</v>
      </c>
      <c r="K81" s="17">
        <f>D81-'DAL Data'!D73</f>
        <v>12</v>
      </c>
      <c r="L81" s="20">
        <f t="shared" si="12"/>
        <v>12</v>
      </c>
      <c r="M81" s="20">
        <f t="shared" si="13"/>
        <v>12</v>
      </c>
      <c r="N81" s="18"/>
      <c r="O81" s="16" t="s">
        <v>78</v>
      </c>
      <c r="P81" s="18">
        <f>C81-'VHL Data'!C73</f>
        <v>4</v>
      </c>
      <c r="Q81" s="17">
        <f>E81-'VHL Data'!E73-'VHL Data'!F73</f>
        <v>-1</v>
      </c>
      <c r="R81" s="18">
        <f>B81+D81-'VHL Data'!D73</f>
        <v>97</v>
      </c>
      <c r="S81" s="20">
        <f t="shared" si="14"/>
        <v>100</v>
      </c>
      <c r="T81" s="20">
        <f t="shared" si="15"/>
        <v>102</v>
      </c>
      <c r="U81" s="20"/>
      <c r="V81" s="20">
        <f>'VHL Data'!D73+'VHL Data'!F73-'DAL Data'!C73-'DAL Data'!D73-'DAL Data'!E73</f>
        <v>-106</v>
      </c>
      <c r="W81" s="20">
        <f>'VHL Data'!D73-'DAL Data'!C73-'DAL Data'!D73</f>
        <v>-85</v>
      </c>
      <c r="X81" s="20"/>
      <c r="Y81" s="16" t="s">
        <v>78</v>
      </c>
      <c r="Z81" s="24">
        <f t="shared" si="16"/>
        <v>100</v>
      </c>
      <c r="AA81" s="27">
        <f t="shared" si="17"/>
        <v>6.1637080867850101E-3</v>
      </c>
      <c r="AB81" s="13"/>
      <c r="AC81" s="13"/>
      <c r="AD81" s="13"/>
    </row>
    <row r="82" spans="1:30" ht="32">
      <c r="A82" s="31" t="s">
        <v>79</v>
      </c>
      <c r="B82" s="32">
        <v>1007</v>
      </c>
      <c r="C82" s="32">
        <v>2816</v>
      </c>
      <c r="D82" s="33">
        <v>277</v>
      </c>
      <c r="E82" s="33">
        <v>3</v>
      </c>
      <c r="F82" s="32">
        <v>4103</v>
      </c>
      <c r="G82" s="33">
        <v>25</v>
      </c>
      <c r="I82" s="16" t="s">
        <v>79</v>
      </c>
      <c r="J82" s="18">
        <f>B82-'DAL Data'!C74</f>
        <v>0</v>
      </c>
      <c r="K82" s="17">
        <f>D82-'DAL Data'!D74</f>
        <v>0</v>
      </c>
      <c r="L82" s="20">
        <f t="shared" si="12"/>
        <v>0</v>
      </c>
      <c r="M82" s="20">
        <f t="shared" si="13"/>
        <v>0</v>
      </c>
      <c r="N82" s="18"/>
      <c r="O82" s="16" t="s">
        <v>79</v>
      </c>
      <c r="P82" s="18">
        <f>C82-'VHL Data'!C74</f>
        <v>3</v>
      </c>
      <c r="Q82" s="17">
        <f>E82-'VHL Data'!E74-'VHL Data'!F74</f>
        <v>1</v>
      </c>
      <c r="R82" s="18">
        <f>B82+D82-'VHL Data'!D74</f>
        <v>30</v>
      </c>
      <c r="S82" s="20">
        <f t="shared" si="14"/>
        <v>34</v>
      </c>
      <c r="T82" s="20">
        <f t="shared" si="15"/>
        <v>34</v>
      </c>
      <c r="U82" s="20"/>
      <c r="V82" s="20">
        <f>'VHL Data'!D74+'VHL Data'!F74-'DAL Data'!C74-'DAL Data'!D74-'DAL Data'!E74</f>
        <v>-28</v>
      </c>
      <c r="W82" s="20">
        <f>'VHL Data'!D74-'DAL Data'!C74-'DAL Data'!D74</f>
        <v>-30</v>
      </c>
      <c r="X82" s="20"/>
      <c r="Y82" s="16" t="s">
        <v>79</v>
      </c>
      <c r="Z82" s="24">
        <f t="shared" si="16"/>
        <v>34</v>
      </c>
      <c r="AA82" s="27">
        <f t="shared" si="17"/>
        <v>8.2866195466731653E-3</v>
      </c>
      <c r="AB82" s="13"/>
      <c r="AC82" s="13"/>
      <c r="AD82" s="13"/>
    </row>
    <row r="83" spans="1:30" ht="17">
      <c r="A83" s="31" t="s">
        <v>80</v>
      </c>
      <c r="B83" s="32">
        <v>4598</v>
      </c>
      <c r="C83" s="32">
        <v>15900</v>
      </c>
      <c r="D83" s="32">
        <v>2590</v>
      </c>
      <c r="E83" s="33">
        <v>50</v>
      </c>
      <c r="F83" s="32">
        <v>23138</v>
      </c>
      <c r="G83" s="33">
        <v>76</v>
      </c>
      <c r="I83" s="16" t="s">
        <v>80</v>
      </c>
      <c r="J83" s="18">
        <f>B83-'DAL Data'!C75</f>
        <v>76</v>
      </c>
      <c r="K83" s="17">
        <f>D83-'DAL Data'!D75</f>
        <v>-18</v>
      </c>
      <c r="L83" s="20">
        <f t="shared" si="12"/>
        <v>58</v>
      </c>
      <c r="M83" s="20">
        <f t="shared" si="13"/>
        <v>94</v>
      </c>
      <c r="N83" s="18"/>
      <c r="O83" s="16" t="s">
        <v>80</v>
      </c>
      <c r="P83" s="18">
        <f>C83-'VHL Data'!C75</f>
        <v>52</v>
      </c>
      <c r="Q83" s="17">
        <f>E83-'VHL Data'!E75-'VHL Data'!F75</f>
        <v>-7</v>
      </c>
      <c r="R83" s="18">
        <f>B83+D83-'VHL Data'!D75</f>
        <v>226</v>
      </c>
      <c r="S83" s="20">
        <f t="shared" si="14"/>
        <v>271</v>
      </c>
      <c r="T83" s="20">
        <f t="shared" si="15"/>
        <v>285</v>
      </c>
      <c r="U83" s="20"/>
      <c r="V83" s="20">
        <f>'VHL Data'!D75+'VHL Data'!F75-'DAL Data'!C75-'DAL Data'!D75-'DAL Data'!E75</f>
        <v>-194</v>
      </c>
      <c r="W83" s="20">
        <f>'VHL Data'!D75-'DAL Data'!C75-'DAL Data'!D75</f>
        <v>-168</v>
      </c>
      <c r="X83" s="20"/>
      <c r="Y83" s="16" t="s">
        <v>80</v>
      </c>
      <c r="Z83" s="24">
        <f t="shared" si="16"/>
        <v>271</v>
      </c>
      <c r="AA83" s="27">
        <f t="shared" si="17"/>
        <v>1.1712334687527012E-2</v>
      </c>
      <c r="AB83" s="13"/>
      <c r="AC83" s="13"/>
      <c r="AD83" s="13"/>
    </row>
    <row r="84" spans="1:30" ht="17">
      <c r="A84" s="31" t="s">
        <v>81</v>
      </c>
      <c r="B84" s="32">
        <v>1490</v>
      </c>
      <c r="C84" s="32">
        <v>4655</v>
      </c>
      <c r="D84" s="33">
        <v>297</v>
      </c>
      <c r="E84" s="33">
        <v>0</v>
      </c>
      <c r="F84" s="32">
        <v>6442</v>
      </c>
      <c r="G84" s="33">
        <v>23</v>
      </c>
      <c r="I84" s="16" t="s">
        <v>81</v>
      </c>
      <c r="J84" s="18">
        <f>B84-'DAL Data'!C76</f>
        <v>0</v>
      </c>
      <c r="K84" s="17">
        <f>D84-'DAL Data'!D76</f>
        <v>4</v>
      </c>
      <c r="L84" s="20">
        <f t="shared" si="12"/>
        <v>4</v>
      </c>
      <c r="M84" s="20">
        <f t="shared" si="13"/>
        <v>4</v>
      </c>
      <c r="N84" s="18"/>
      <c r="O84" s="16" t="s">
        <v>81</v>
      </c>
      <c r="P84" s="18">
        <f>C84-'VHL Data'!C76</f>
        <v>7</v>
      </c>
      <c r="Q84" s="17">
        <f>E84-'VHL Data'!E76-'VHL Data'!F76</f>
        <v>-9</v>
      </c>
      <c r="R84" s="18">
        <f>B84+D84-'VHL Data'!D76</f>
        <v>25</v>
      </c>
      <c r="S84" s="20">
        <f t="shared" si="14"/>
        <v>23</v>
      </c>
      <c r="T84" s="20">
        <f t="shared" si="15"/>
        <v>41</v>
      </c>
      <c r="U84" s="20"/>
      <c r="V84" s="20">
        <f>'VHL Data'!D76+'VHL Data'!F76-'DAL Data'!C76-'DAL Data'!D76-'DAL Data'!E76</f>
        <v>-23</v>
      </c>
      <c r="W84" s="20">
        <f>'VHL Data'!D76-'DAL Data'!C76-'DAL Data'!D76</f>
        <v>-21</v>
      </c>
      <c r="X84" s="20"/>
      <c r="Y84" s="16" t="s">
        <v>81</v>
      </c>
      <c r="Z84" s="24">
        <f t="shared" si="16"/>
        <v>23</v>
      </c>
      <c r="AA84" s="27">
        <f t="shared" si="17"/>
        <v>3.5703197764669356E-3</v>
      </c>
      <c r="AB84" s="13"/>
      <c r="AC84" s="13"/>
      <c r="AD84" s="13"/>
    </row>
    <row r="85" spans="1:30" ht="17">
      <c r="A85" s="31" t="s">
        <v>82</v>
      </c>
      <c r="B85" s="32">
        <v>3128</v>
      </c>
      <c r="C85" s="32">
        <v>6416</v>
      </c>
      <c r="D85" s="32">
        <v>1045</v>
      </c>
      <c r="E85" s="33">
        <v>46</v>
      </c>
      <c r="F85" s="32">
        <v>10635</v>
      </c>
      <c r="G85" s="33">
        <v>28</v>
      </c>
      <c r="I85" s="16" t="s">
        <v>82</v>
      </c>
      <c r="J85" s="18">
        <f>B85-'DAL Data'!C77</f>
        <v>-1</v>
      </c>
      <c r="K85" s="17">
        <f>D85-'DAL Data'!D77</f>
        <v>0</v>
      </c>
      <c r="L85" s="20">
        <f t="shared" si="12"/>
        <v>-1</v>
      </c>
      <c r="M85" s="20">
        <f t="shared" si="13"/>
        <v>1</v>
      </c>
      <c r="N85" s="18"/>
      <c r="O85" s="16" t="s">
        <v>82</v>
      </c>
      <c r="P85" s="18">
        <f>C85-'VHL Data'!C77</f>
        <v>0</v>
      </c>
      <c r="Q85" s="17">
        <f>E85-'VHL Data'!E77-'VHL Data'!F77</f>
        <v>-3</v>
      </c>
      <c r="R85" s="18">
        <f>B85+D85-'VHL Data'!D77</f>
        <v>163</v>
      </c>
      <c r="S85" s="20">
        <f t="shared" si="14"/>
        <v>160</v>
      </c>
      <c r="T85" s="20">
        <f t="shared" si="15"/>
        <v>166</v>
      </c>
      <c r="U85" s="20"/>
      <c r="V85" s="20">
        <f>'VHL Data'!D77+'VHL Data'!F77-'DAL Data'!C77-'DAL Data'!D77-'DAL Data'!E77</f>
        <v>-175</v>
      </c>
      <c r="W85" s="20">
        <f>'VHL Data'!D77-'DAL Data'!C77-'DAL Data'!D77</f>
        <v>-164</v>
      </c>
      <c r="X85" s="20"/>
      <c r="Y85" s="16" t="s">
        <v>82</v>
      </c>
      <c r="Z85" s="24">
        <f t="shared" si="16"/>
        <v>160</v>
      </c>
      <c r="AA85" s="27">
        <f t="shared" si="17"/>
        <v>1.5044663845792195E-2</v>
      </c>
      <c r="AB85" s="13"/>
      <c r="AC85" s="13"/>
      <c r="AD85" s="13"/>
    </row>
    <row r="86" spans="1:30" ht="32">
      <c r="A86" s="31" t="s">
        <v>83</v>
      </c>
      <c r="B86" s="33">
        <v>821</v>
      </c>
      <c r="C86" s="32">
        <v>2082</v>
      </c>
      <c r="D86" s="33">
        <v>395</v>
      </c>
      <c r="E86" s="33">
        <v>16</v>
      </c>
      <c r="F86" s="32">
        <v>3314</v>
      </c>
      <c r="G86" s="33">
        <v>10</v>
      </c>
      <c r="I86" s="16" t="s">
        <v>83</v>
      </c>
      <c r="J86" s="18">
        <f>B86-'DAL Data'!C78</f>
        <v>0</v>
      </c>
      <c r="K86" s="17">
        <f>D86-'DAL Data'!D78</f>
        <v>3</v>
      </c>
      <c r="L86" s="20">
        <f t="shared" si="12"/>
        <v>3</v>
      </c>
      <c r="M86" s="20">
        <f t="shared" si="13"/>
        <v>3</v>
      </c>
      <c r="N86" s="18"/>
      <c r="O86" s="16" t="s">
        <v>83</v>
      </c>
      <c r="P86" s="18">
        <f>C86-'VHL Data'!C78</f>
        <v>-8</v>
      </c>
      <c r="Q86" s="17">
        <f>E86-'VHL Data'!E78-'VHL Data'!F78</f>
        <v>-2</v>
      </c>
      <c r="R86" s="18">
        <f>B86+D86-'VHL Data'!D78</f>
        <v>16</v>
      </c>
      <c r="S86" s="20">
        <f t="shared" si="14"/>
        <v>6</v>
      </c>
      <c r="T86" s="20">
        <f t="shared" si="15"/>
        <v>26</v>
      </c>
      <c r="U86" s="20"/>
      <c r="V86" s="20">
        <f>'VHL Data'!D78+'VHL Data'!F78-'DAL Data'!C78-'DAL Data'!D78-'DAL Data'!E78</f>
        <v>-23</v>
      </c>
      <c r="W86" s="20">
        <f>'VHL Data'!D78-'DAL Data'!C78-'DAL Data'!D78</f>
        <v>-13</v>
      </c>
      <c r="X86" s="20"/>
      <c r="Y86" s="16" t="s">
        <v>83</v>
      </c>
      <c r="Z86" s="24">
        <f t="shared" si="16"/>
        <v>6</v>
      </c>
      <c r="AA86" s="27">
        <f t="shared" si="17"/>
        <v>1.8105009052504525E-3</v>
      </c>
      <c r="AB86" s="13"/>
      <c r="AC86" s="13"/>
      <c r="AD86" s="13"/>
    </row>
    <row r="87" spans="1:30" ht="17">
      <c r="A87" s="31" t="s">
        <v>84</v>
      </c>
      <c r="B87" s="33">
        <v>712</v>
      </c>
      <c r="C87" s="32">
        <v>2657</v>
      </c>
      <c r="D87" s="33">
        <v>371</v>
      </c>
      <c r="E87" s="33">
        <v>1</v>
      </c>
      <c r="F87" s="32">
        <v>3741</v>
      </c>
      <c r="G87" s="33">
        <v>75</v>
      </c>
      <c r="I87" s="16" t="s">
        <v>84</v>
      </c>
      <c r="J87" s="18">
        <f>B87-'DAL Data'!C79</f>
        <v>0</v>
      </c>
      <c r="K87" s="17">
        <f>D87-'DAL Data'!D79</f>
        <v>1</v>
      </c>
      <c r="L87" s="20">
        <f t="shared" si="12"/>
        <v>1</v>
      </c>
      <c r="M87" s="20">
        <f t="shared" si="13"/>
        <v>1</v>
      </c>
      <c r="N87" s="18"/>
      <c r="O87" s="16" t="s">
        <v>84</v>
      </c>
      <c r="P87" s="18">
        <f>C87-'VHL Data'!C79</f>
        <v>4</v>
      </c>
      <c r="Q87" s="17">
        <f>E87-'VHL Data'!E79-'VHL Data'!F79</f>
        <v>-1</v>
      </c>
      <c r="R87" s="18">
        <f>B87+D87-'VHL Data'!D79</f>
        <v>23</v>
      </c>
      <c r="S87" s="20">
        <f t="shared" si="14"/>
        <v>26</v>
      </c>
      <c r="T87" s="20">
        <f t="shared" si="15"/>
        <v>28</v>
      </c>
      <c r="U87" s="20"/>
      <c r="V87" s="20">
        <f>'VHL Data'!D79+'VHL Data'!F79-'DAL Data'!C79-'DAL Data'!D79-'DAL Data'!E79</f>
        <v>-23</v>
      </c>
      <c r="W87" s="20">
        <f>'VHL Data'!D79-'DAL Data'!C79-'DAL Data'!D79</f>
        <v>-22</v>
      </c>
      <c r="X87" s="20"/>
      <c r="Y87" s="16" t="s">
        <v>84</v>
      </c>
      <c r="Z87" s="24">
        <f t="shared" si="16"/>
        <v>26</v>
      </c>
      <c r="AA87" s="27">
        <f t="shared" si="17"/>
        <v>6.950013365410318E-3</v>
      </c>
      <c r="AB87" s="13"/>
      <c r="AC87" s="13"/>
      <c r="AD87" s="13"/>
    </row>
    <row r="88" spans="1:30" ht="17">
      <c r="A88" s="31" t="s">
        <v>85</v>
      </c>
      <c r="B88" s="32">
        <v>2189</v>
      </c>
      <c r="C88" s="32">
        <v>2021</v>
      </c>
      <c r="D88" s="33">
        <v>192</v>
      </c>
      <c r="E88" s="33">
        <v>0</v>
      </c>
      <c r="F88" s="32">
        <v>4402</v>
      </c>
      <c r="G88" s="33">
        <v>31</v>
      </c>
      <c r="I88" s="16" t="s">
        <v>85</v>
      </c>
      <c r="J88" s="18">
        <f>B88-'DAL Data'!C80</f>
        <v>0</v>
      </c>
      <c r="K88" s="17">
        <f>D88-'DAL Data'!D80</f>
        <v>1</v>
      </c>
      <c r="L88" s="20">
        <f t="shared" si="12"/>
        <v>1</v>
      </c>
      <c r="M88" s="20">
        <f t="shared" si="13"/>
        <v>1</v>
      </c>
      <c r="N88" s="18"/>
      <c r="O88" s="16" t="s">
        <v>85</v>
      </c>
      <c r="P88" s="18">
        <f>C88-'VHL Data'!C80</f>
        <v>-4</v>
      </c>
      <c r="Q88" s="17">
        <f>E88-'VHL Data'!E80-'VHL Data'!F80</f>
        <v>0</v>
      </c>
      <c r="R88" s="18">
        <f>B88+D88-'VHL Data'!D80</f>
        <v>26</v>
      </c>
      <c r="S88" s="20">
        <f t="shared" si="14"/>
        <v>22</v>
      </c>
      <c r="T88" s="20">
        <f t="shared" si="15"/>
        <v>30</v>
      </c>
      <c r="U88" s="20"/>
      <c r="V88" s="20">
        <f>'VHL Data'!D80+'VHL Data'!F80-'DAL Data'!C80-'DAL Data'!D80-'DAL Data'!E80</f>
        <v>-45</v>
      </c>
      <c r="W88" s="20">
        <f>'VHL Data'!D80-'DAL Data'!C80-'DAL Data'!D80</f>
        <v>-25</v>
      </c>
      <c r="X88" s="20"/>
      <c r="Y88" s="16" t="s">
        <v>85</v>
      </c>
      <c r="Z88" s="24">
        <f t="shared" si="16"/>
        <v>22</v>
      </c>
      <c r="AA88" s="27">
        <f t="shared" si="17"/>
        <v>4.9977283053157656E-3</v>
      </c>
      <c r="AB88" s="13"/>
      <c r="AC88" s="13"/>
      <c r="AD88" s="13"/>
    </row>
    <row r="89" spans="1:30" ht="32">
      <c r="A89" s="31" t="s">
        <v>86</v>
      </c>
      <c r="B89" s="32">
        <v>2150</v>
      </c>
      <c r="C89" s="32">
        <v>8162</v>
      </c>
      <c r="D89" s="33">
        <v>797</v>
      </c>
      <c r="E89" s="33">
        <v>21</v>
      </c>
      <c r="F89" s="32">
        <v>11130</v>
      </c>
      <c r="G89" s="33">
        <v>54</v>
      </c>
      <c r="I89" s="16" t="s">
        <v>86</v>
      </c>
      <c r="J89" s="18">
        <f>B89-'DAL Data'!C81</f>
        <v>1</v>
      </c>
      <c r="K89" s="17">
        <f>D89-'DAL Data'!D81</f>
        <v>-4</v>
      </c>
      <c r="L89" s="20">
        <f t="shared" si="12"/>
        <v>-3</v>
      </c>
      <c r="M89" s="20">
        <f t="shared" si="13"/>
        <v>5</v>
      </c>
      <c r="N89" s="18"/>
      <c r="O89" s="16" t="s">
        <v>86</v>
      </c>
      <c r="P89" s="18">
        <f>C89-'VHL Data'!C81</f>
        <v>20</v>
      </c>
      <c r="Q89" s="17">
        <f>E89-'VHL Data'!E81-'VHL Data'!F81</f>
        <v>17</v>
      </c>
      <c r="R89" s="18">
        <f>B89+D89-'VHL Data'!D81</f>
        <v>32</v>
      </c>
      <c r="S89" s="20">
        <f t="shared" si="14"/>
        <v>69</v>
      </c>
      <c r="T89" s="20">
        <f t="shared" si="15"/>
        <v>69</v>
      </c>
      <c r="U89" s="20"/>
      <c r="V89" s="20">
        <f>'VHL Data'!D81+'VHL Data'!F81-'DAL Data'!C81-'DAL Data'!D81-'DAL Data'!E81</f>
        <v>-44</v>
      </c>
      <c r="W89" s="20">
        <f>'VHL Data'!D81-'DAL Data'!C81-'DAL Data'!D81</f>
        <v>-35</v>
      </c>
      <c r="X89" s="20"/>
      <c r="Y89" s="16" t="s">
        <v>86</v>
      </c>
      <c r="Z89" s="24">
        <f t="shared" si="16"/>
        <v>69</v>
      </c>
      <c r="AA89" s="27">
        <f t="shared" si="17"/>
        <v>6.1994609164420485E-3</v>
      </c>
      <c r="AB89" s="13"/>
      <c r="AC89" s="13"/>
      <c r="AD89" s="13"/>
    </row>
    <row r="90" spans="1:30" ht="17">
      <c r="A90" s="31" t="s">
        <v>87</v>
      </c>
      <c r="B90" s="32">
        <v>1199</v>
      </c>
      <c r="C90" s="32">
        <v>3620</v>
      </c>
      <c r="D90" s="33">
        <v>291</v>
      </c>
      <c r="E90" s="33">
        <v>4</v>
      </c>
      <c r="F90" s="32">
        <v>5114</v>
      </c>
      <c r="G90" s="33">
        <v>30</v>
      </c>
      <c r="I90" s="16" t="s">
        <v>87</v>
      </c>
      <c r="J90" s="18">
        <f>B90-'DAL Data'!C82</f>
        <v>0</v>
      </c>
      <c r="K90" s="17">
        <f>D90-'DAL Data'!D82</f>
        <v>3</v>
      </c>
      <c r="L90" s="20">
        <f t="shared" si="12"/>
        <v>3</v>
      </c>
      <c r="M90" s="20">
        <f t="shared" si="13"/>
        <v>3</v>
      </c>
      <c r="N90" s="18"/>
      <c r="O90" s="16" t="s">
        <v>87</v>
      </c>
      <c r="P90" s="18">
        <f>C90-'VHL Data'!C82</f>
        <v>4</v>
      </c>
      <c r="Q90" s="17">
        <f>E90-'VHL Data'!E82-'VHL Data'!F82</f>
        <v>-6</v>
      </c>
      <c r="R90" s="18">
        <f>B90+D90-'VHL Data'!D82</f>
        <v>31</v>
      </c>
      <c r="S90" s="20">
        <f t="shared" si="14"/>
        <v>29</v>
      </c>
      <c r="T90" s="20">
        <f t="shared" si="15"/>
        <v>41</v>
      </c>
      <c r="U90" s="20"/>
      <c r="V90" s="20">
        <f>'VHL Data'!D82+'VHL Data'!F82-'DAL Data'!C82-'DAL Data'!D82-'DAL Data'!E82</f>
        <v>-27</v>
      </c>
      <c r="W90" s="20">
        <f>'VHL Data'!D82-'DAL Data'!C82-'DAL Data'!D82</f>
        <v>-28</v>
      </c>
      <c r="X90" s="20"/>
      <c r="Y90" s="16" t="s">
        <v>87</v>
      </c>
      <c r="Z90" s="24">
        <f t="shared" si="16"/>
        <v>29</v>
      </c>
      <c r="AA90" s="27">
        <f t="shared" si="17"/>
        <v>5.6707078607743447E-3</v>
      </c>
      <c r="AB90" s="13"/>
      <c r="AC90" s="13"/>
      <c r="AD90" s="13"/>
    </row>
    <row r="91" spans="1:30" ht="32">
      <c r="A91" s="31" t="s">
        <v>88</v>
      </c>
      <c r="B91" s="32">
        <v>5150</v>
      </c>
      <c r="C91" s="32">
        <v>19633</v>
      </c>
      <c r="D91" s="32">
        <v>2493</v>
      </c>
      <c r="E91" s="33">
        <v>66</v>
      </c>
      <c r="F91" s="32">
        <v>27342</v>
      </c>
      <c r="G91" s="33">
        <v>94</v>
      </c>
      <c r="I91" s="16" t="s">
        <v>88</v>
      </c>
      <c r="J91" s="18">
        <f>B91-'DAL Data'!C83</f>
        <v>-1</v>
      </c>
      <c r="K91" s="17">
        <f>D91-'DAL Data'!D83</f>
        <v>-10</v>
      </c>
      <c r="L91" s="20">
        <f t="shared" si="12"/>
        <v>-11</v>
      </c>
      <c r="M91" s="20">
        <f t="shared" si="13"/>
        <v>11</v>
      </c>
      <c r="N91" s="18"/>
      <c r="O91" s="16" t="s">
        <v>88</v>
      </c>
      <c r="P91" s="18">
        <f>C91-'VHL Data'!C83</f>
        <v>26</v>
      </c>
      <c r="Q91" s="17">
        <f>E91-'VHL Data'!E83-'VHL Data'!F83</f>
        <v>14</v>
      </c>
      <c r="R91" s="18">
        <f>B91+D91-'VHL Data'!D83</f>
        <v>154</v>
      </c>
      <c r="S91" s="20">
        <f t="shared" si="14"/>
        <v>194</v>
      </c>
      <c r="T91" s="20">
        <f t="shared" si="15"/>
        <v>194</v>
      </c>
      <c r="U91" s="20"/>
      <c r="V91" s="20">
        <f>'VHL Data'!D83+'VHL Data'!F83-'DAL Data'!C83-'DAL Data'!D83-'DAL Data'!E83</f>
        <v>-182</v>
      </c>
      <c r="W91" s="20">
        <f>'VHL Data'!D83-'DAL Data'!C83-'DAL Data'!D83</f>
        <v>-165</v>
      </c>
      <c r="X91" s="20"/>
      <c r="Y91" s="16" t="s">
        <v>88</v>
      </c>
      <c r="Z91" s="24">
        <f t="shared" si="16"/>
        <v>194</v>
      </c>
      <c r="AA91" s="27">
        <f t="shared" si="17"/>
        <v>7.0953112427766807E-3</v>
      </c>
      <c r="AB91" s="13"/>
      <c r="AC91" s="13"/>
      <c r="AD91" s="13"/>
    </row>
    <row r="92" spans="1:30" ht="17">
      <c r="A92" s="31" t="s">
        <v>89</v>
      </c>
      <c r="B92" s="32">
        <v>1565</v>
      </c>
      <c r="C92" s="32">
        <v>4962</v>
      </c>
      <c r="D92" s="33">
        <v>507</v>
      </c>
      <c r="E92" s="33">
        <v>88</v>
      </c>
      <c r="F92" s="32">
        <v>7122</v>
      </c>
      <c r="G92" s="33">
        <v>23</v>
      </c>
      <c r="I92" s="16" t="s">
        <v>89</v>
      </c>
      <c r="J92" s="18">
        <f>B92-'DAL Data'!C84</f>
        <v>7</v>
      </c>
      <c r="K92" s="17">
        <f>D92-'DAL Data'!D84</f>
        <v>7</v>
      </c>
      <c r="L92" s="20">
        <f t="shared" si="12"/>
        <v>14</v>
      </c>
      <c r="M92" s="20">
        <f t="shared" si="13"/>
        <v>14</v>
      </c>
      <c r="N92" s="18"/>
      <c r="O92" s="16" t="s">
        <v>89</v>
      </c>
      <c r="P92" s="18">
        <f>C92-'VHL Data'!C84</f>
        <v>-43</v>
      </c>
      <c r="Q92" s="17">
        <f>E92-'VHL Data'!E84-'VHL Data'!F84</f>
        <v>78</v>
      </c>
      <c r="R92" s="18">
        <f>B92+D92-'VHL Data'!D84</f>
        <v>23</v>
      </c>
      <c r="S92" s="20">
        <f t="shared" si="14"/>
        <v>58</v>
      </c>
      <c r="T92" s="20">
        <f t="shared" si="15"/>
        <v>144</v>
      </c>
      <c r="U92" s="20"/>
      <c r="V92" s="20">
        <f>'VHL Data'!D84+'VHL Data'!F84-'DAL Data'!C84-'DAL Data'!D84-'DAL Data'!E84</f>
        <v>-13</v>
      </c>
      <c r="W92" s="20">
        <f>'VHL Data'!D84-'DAL Data'!C84-'DAL Data'!D84</f>
        <v>-9</v>
      </c>
      <c r="X92" s="20"/>
      <c r="Y92" s="16" t="s">
        <v>89</v>
      </c>
      <c r="Z92" s="24">
        <f t="shared" si="16"/>
        <v>58</v>
      </c>
      <c r="AA92" s="27">
        <f t="shared" si="17"/>
        <v>8.1437798371244031E-3</v>
      </c>
      <c r="AB92" s="13"/>
      <c r="AC92" s="13"/>
      <c r="AD92" s="13"/>
    </row>
    <row r="93" spans="1:30" ht="17">
      <c r="A93" s="31" t="s">
        <v>90</v>
      </c>
      <c r="B93" s="32">
        <v>1729</v>
      </c>
      <c r="C93" s="32">
        <v>8578</v>
      </c>
      <c r="D93" s="33">
        <v>657</v>
      </c>
      <c r="E93" s="33">
        <v>4</v>
      </c>
      <c r="F93" s="32">
        <v>10968</v>
      </c>
      <c r="G93" s="33">
        <v>28</v>
      </c>
      <c r="I93" s="16" t="s">
        <v>90</v>
      </c>
      <c r="J93" s="18">
        <f>B93-'DAL Data'!C85</f>
        <v>9</v>
      </c>
      <c r="K93" s="17">
        <f>D93-'DAL Data'!D85</f>
        <v>-9</v>
      </c>
      <c r="L93" s="20">
        <f t="shared" si="12"/>
        <v>0</v>
      </c>
      <c r="M93" s="20">
        <f t="shared" si="13"/>
        <v>18</v>
      </c>
      <c r="N93" s="18"/>
      <c r="O93" s="16" t="s">
        <v>90</v>
      </c>
      <c r="P93" s="18">
        <f>C93-'VHL Data'!C85</f>
        <v>4</v>
      </c>
      <c r="Q93" s="17">
        <f>E93-'VHL Data'!E85-'VHL Data'!F85</f>
        <v>-14</v>
      </c>
      <c r="R93" s="18">
        <f>B93+D93-'VHL Data'!D85</f>
        <v>37</v>
      </c>
      <c r="S93" s="20">
        <f t="shared" si="14"/>
        <v>27</v>
      </c>
      <c r="T93" s="20">
        <f t="shared" si="15"/>
        <v>55</v>
      </c>
      <c r="U93" s="20"/>
      <c r="V93" s="20">
        <f>'VHL Data'!D85+'VHL Data'!F85-'DAL Data'!C85-'DAL Data'!D85-'DAL Data'!E85</f>
        <v>-36</v>
      </c>
      <c r="W93" s="20">
        <f>'VHL Data'!D85-'DAL Data'!C85-'DAL Data'!D85</f>
        <v>-37</v>
      </c>
      <c r="X93" s="20"/>
      <c r="Y93" s="16" t="s">
        <v>90</v>
      </c>
      <c r="Z93" s="24">
        <f t="shared" si="16"/>
        <v>27</v>
      </c>
      <c r="AA93" s="27">
        <f t="shared" si="17"/>
        <v>2.4617067833698032E-3</v>
      </c>
      <c r="AB93" s="13"/>
      <c r="AC93" s="13"/>
      <c r="AD93" s="13"/>
    </row>
    <row r="94" spans="1:30" ht="32">
      <c r="A94" s="31" t="s">
        <v>91</v>
      </c>
      <c r="B94" s="32">
        <v>8368</v>
      </c>
      <c r="C94" s="32">
        <v>36305</v>
      </c>
      <c r="D94" s="32">
        <v>4807</v>
      </c>
      <c r="E94" s="33">
        <v>182</v>
      </c>
      <c r="F94" s="32">
        <v>49662</v>
      </c>
      <c r="G94" s="33">
        <v>334</v>
      </c>
      <c r="I94" s="16" t="s">
        <v>91</v>
      </c>
      <c r="J94" s="18">
        <f>B94-'DAL Data'!C86</f>
        <v>0</v>
      </c>
      <c r="K94" s="17">
        <f>D94-'DAL Data'!D86</f>
        <v>89</v>
      </c>
      <c r="L94" s="20">
        <f t="shared" si="12"/>
        <v>89</v>
      </c>
      <c r="M94" s="20">
        <f t="shared" si="13"/>
        <v>89</v>
      </c>
      <c r="N94" s="18"/>
      <c r="O94" s="16" t="s">
        <v>91</v>
      </c>
      <c r="P94" s="18">
        <f>C94-'VHL Data'!C86</f>
        <v>24</v>
      </c>
      <c r="Q94" s="17">
        <f>E94-'VHL Data'!E86-'VHL Data'!F86</f>
        <v>42</v>
      </c>
      <c r="R94" s="18">
        <f>B94+D94-'VHL Data'!D86</f>
        <v>258</v>
      </c>
      <c r="S94" s="20">
        <f t="shared" si="14"/>
        <v>324</v>
      </c>
      <c r="T94" s="20">
        <f t="shared" si="15"/>
        <v>324</v>
      </c>
      <c r="U94" s="20"/>
      <c r="V94" s="20">
        <f>'VHL Data'!D86+'VHL Data'!F86-'DAL Data'!C86-'DAL Data'!D86-'DAL Data'!E86</f>
        <v>-241</v>
      </c>
      <c r="W94" s="20">
        <f>'VHL Data'!D86-'DAL Data'!C86-'DAL Data'!D86</f>
        <v>-169</v>
      </c>
      <c r="X94" s="20"/>
      <c r="Y94" s="16" t="s">
        <v>91</v>
      </c>
      <c r="Z94" s="24">
        <f t="shared" si="16"/>
        <v>324</v>
      </c>
      <c r="AA94" s="27">
        <f t="shared" si="17"/>
        <v>6.5241029358463209E-3</v>
      </c>
      <c r="AB94" s="13"/>
      <c r="AC94" s="13"/>
      <c r="AD94" s="13"/>
    </row>
    <row r="95" spans="1:30" ht="17">
      <c r="A95" s="31" t="s">
        <v>92</v>
      </c>
      <c r="B95" s="32">
        <v>8666</v>
      </c>
      <c r="C95" s="32">
        <v>38327</v>
      </c>
      <c r="D95" s="32">
        <v>6859</v>
      </c>
      <c r="E95" s="33">
        <v>326</v>
      </c>
      <c r="F95" s="32">
        <v>54178</v>
      </c>
      <c r="G95" s="33">
        <v>725</v>
      </c>
      <c r="I95" s="16" t="s">
        <v>92</v>
      </c>
      <c r="J95" s="18">
        <f>B95-'DAL Data'!C87</f>
        <v>138</v>
      </c>
      <c r="K95" s="17">
        <f>D95-'DAL Data'!D87</f>
        <v>149</v>
      </c>
      <c r="L95" s="20">
        <f t="shared" si="12"/>
        <v>287</v>
      </c>
      <c r="M95" s="20">
        <f t="shared" si="13"/>
        <v>287</v>
      </c>
      <c r="N95" s="18"/>
      <c r="O95" s="16" t="s">
        <v>92</v>
      </c>
      <c r="P95" s="18">
        <f>C95-'VHL Data'!C87</f>
        <v>52</v>
      </c>
      <c r="Q95" s="17">
        <f>E95-'VHL Data'!E87-'VHL Data'!F87</f>
        <v>50</v>
      </c>
      <c r="R95" s="18">
        <f>B95+D95-'VHL Data'!D87</f>
        <v>391</v>
      </c>
      <c r="S95" s="20">
        <f t="shared" si="14"/>
        <v>493</v>
      </c>
      <c r="T95" s="20">
        <f t="shared" si="15"/>
        <v>493</v>
      </c>
      <c r="U95" s="20"/>
      <c r="V95" s="20">
        <f>'VHL Data'!D87+'VHL Data'!F87-'DAL Data'!C87-'DAL Data'!D87-'DAL Data'!E87</f>
        <v>-173</v>
      </c>
      <c r="W95" s="20">
        <f>'VHL Data'!D87-'DAL Data'!C87-'DAL Data'!D87</f>
        <v>-104</v>
      </c>
      <c r="X95" s="20"/>
      <c r="Y95" s="16" t="s">
        <v>92</v>
      </c>
      <c r="Z95" s="24">
        <f t="shared" si="16"/>
        <v>493</v>
      </c>
      <c r="AA95" s="27">
        <f t="shared" si="17"/>
        <v>9.0996345380043551E-3</v>
      </c>
      <c r="AB95" s="13"/>
      <c r="AC95" s="13"/>
      <c r="AD95" s="13"/>
    </row>
    <row r="96" spans="1:30" ht="32">
      <c r="A96" s="31" t="s">
        <v>93</v>
      </c>
      <c r="B96" s="32">
        <v>1753</v>
      </c>
      <c r="C96" s="32">
        <v>3113</v>
      </c>
      <c r="D96" s="33">
        <v>522</v>
      </c>
      <c r="E96" s="33">
        <v>12</v>
      </c>
      <c r="F96" s="32">
        <v>5400</v>
      </c>
      <c r="G96" s="33">
        <v>34</v>
      </c>
      <c r="I96" s="16" t="s">
        <v>93</v>
      </c>
      <c r="J96" s="18">
        <f>B96-'DAL Data'!C88</f>
        <v>1</v>
      </c>
      <c r="K96" s="17">
        <f>D96-'DAL Data'!D88</f>
        <v>-6</v>
      </c>
      <c r="L96" s="20">
        <f t="shared" si="12"/>
        <v>-5</v>
      </c>
      <c r="M96" s="20">
        <f t="shared" si="13"/>
        <v>7</v>
      </c>
      <c r="N96" s="18"/>
      <c r="O96" s="16" t="s">
        <v>93</v>
      </c>
      <c r="P96" s="18">
        <f>C96-'VHL Data'!C88</f>
        <v>1</v>
      </c>
      <c r="Q96" s="17">
        <f>E96-'VHL Data'!E88-'VHL Data'!F88</f>
        <v>-8</v>
      </c>
      <c r="R96" s="18">
        <f>B96+D96-'VHL Data'!D88</f>
        <v>25</v>
      </c>
      <c r="S96" s="20">
        <f t="shared" si="14"/>
        <v>18</v>
      </c>
      <c r="T96" s="20">
        <f t="shared" si="15"/>
        <v>34</v>
      </c>
      <c r="U96" s="20"/>
      <c r="V96" s="20">
        <f>'VHL Data'!D88+'VHL Data'!F88-'DAL Data'!C88-'DAL Data'!D88-'DAL Data'!E88</f>
        <v>-43</v>
      </c>
      <c r="W96" s="20">
        <f>'VHL Data'!D88-'DAL Data'!C88-'DAL Data'!D88</f>
        <v>-30</v>
      </c>
      <c r="X96" s="20"/>
      <c r="Y96" s="16" t="s">
        <v>93</v>
      </c>
      <c r="Z96" s="24">
        <f t="shared" si="16"/>
        <v>18</v>
      </c>
      <c r="AA96" s="27">
        <f t="shared" si="17"/>
        <v>3.3333333333333335E-3</v>
      </c>
      <c r="AB96" s="13"/>
      <c r="AC96" s="13"/>
      <c r="AD96" s="13"/>
    </row>
    <row r="97" spans="1:30" ht="32">
      <c r="A97" s="31" t="s">
        <v>94</v>
      </c>
      <c r="B97" s="32">
        <v>1882</v>
      </c>
      <c r="C97" s="32">
        <v>3961</v>
      </c>
      <c r="D97" s="33">
        <v>326</v>
      </c>
      <c r="E97" s="33">
        <v>8</v>
      </c>
      <c r="F97" s="32">
        <v>6177</v>
      </c>
      <c r="G97" s="33">
        <v>25</v>
      </c>
      <c r="I97" s="16" t="s">
        <v>94</v>
      </c>
      <c r="J97" s="18">
        <f>B97-'DAL Data'!C89</f>
        <v>0</v>
      </c>
      <c r="K97" s="17">
        <f>D97-'DAL Data'!D89</f>
        <v>4</v>
      </c>
      <c r="L97" s="20">
        <f t="shared" si="12"/>
        <v>4</v>
      </c>
      <c r="M97" s="20">
        <f t="shared" si="13"/>
        <v>4</v>
      </c>
      <c r="N97" s="18"/>
      <c r="O97" s="16" t="s">
        <v>94</v>
      </c>
      <c r="P97" s="18">
        <f>C97-'VHL Data'!C89</f>
        <v>4</v>
      </c>
      <c r="Q97" s="17">
        <f>E97-'VHL Data'!E89-'VHL Data'!F89</f>
        <v>1</v>
      </c>
      <c r="R97" s="18">
        <f>B97+D97-'VHL Data'!D89</f>
        <v>19</v>
      </c>
      <c r="S97" s="20">
        <f t="shared" si="14"/>
        <v>24</v>
      </c>
      <c r="T97" s="20">
        <f t="shared" si="15"/>
        <v>24</v>
      </c>
      <c r="U97" s="20"/>
      <c r="V97" s="20">
        <f>'VHL Data'!D89+'VHL Data'!F89-'DAL Data'!C89-'DAL Data'!D89-'DAL Data'!E89</f>
        <v>-22</v>
      </c>
      <c r="W97" s="20">
        <f>'VHL Data'!D89-'DAL Data'!C89-'DAL Data'!D89</f>
        <v>-15</v>
      </c>
      <c r="X97" s="20"/>
      <c r="Y97" s="16" t="s">
        <v>94</v>
      </c>
      <c r="Z97" s="24">
        <f t="shared" si="16"/>
        <v>24</v>
      </c>
      <c r="AA97" s="27">
        <f t="shared" si="17"/>
        <v>3.885381253035454E-3</v>
      </c>
      <c r="AB97" s="13"/>
      <c r="AC97" s="13"/>
      <c r="AD97" s="13"/>
    </row>
    <row r="98" spans="1:30" ht="17">
      <c r="A98" s="31" t="s">
        <v>95</v>
      </c>
      <c r="B98" s="33">
        <v>295</v>
      </c>
      <c r="C98" s="33">
        <v>579</v>
      </c>
      <c r="D98" s="33">
        <v>64</v>
      </c>
      <c r="E98" s="33">
        <v>2</v>
      </c>
      <c r="F98" s="33">
        <v>940</v>
      </c>
      <c r="G98" s="33">
        <v>10</v>
      </c>
      <c r="I98" s="16" t="s">
        <v>95</v>
      </c>
      <c r="J98" s="18">
        <f>B98-'DAL Data'!C90</f>
        <v>1</v>
      </c>
      <c r="K98" s="17">
        <f>D98-'DAL Data'!D90</f>
        <v>3</v>
      </c>
      <c r="L98" s="20">
        <f t="shared" si="12"/>
        <v>4</v>
      </c>
      <c r="M98" s="20">
        <f t="shared" si="13"/>
        <v>4</v>
      </c>
      <c r="N98" s="18"/>
      <c r="O98" s="16" t="s">
        <v>95</v>
      </c>
      <c r="P98" s="18">
        <f>C98-'VHL Data'!C90</f>
        <v>0</v>
      </c>
      <c r="Q98" s="17">
        <f>E98-'VHL Data'!E90-'VHL Data'!F90</f>
        <v>-6</v>
      </c>
      <c r="R98" s="18">
        <f>B98+D98-'VHL Data'!D90</f>
        <v>5</v>
      </c>
      <c r="S98" s="20">
        <f t="shared" si="14"/>
        <v>-1</v>
      </c>
      <c r="T98" s="20">
        <f t="shared" si="15"/>
        <v>11</v>
      </c>
      <c r="U98" s="20"/>
      <c r="V98" s="20">
        <f>'VHL Data'!D90+'VHL Data'!F90-'DAL Data'!C90-'DAL Data'!D90-'DAL Data'!E90</f>
        <v>-8</v>
      </c>
      <c r="W98" s="20">
        <f>'VHL Data'!D90-'DAL Data'!C90-'DAL Data'!D90</f>
        <v>-1</v>
      </c>
      <c r="X98" s="20"/>
      <c r="Y98" s="16" t="s">
        <v>95</v>
      </c>
      <c r="Z98" s="24">
        <f t="shared" si="16"/>
        <v>4</v>
      </c>
      <c r="AA98" s="27">
        <f t="shared" si="17"/>
        <v>4.2553191489361703E-3</v>
      </c>
      <c r="AB98" s="13"/>
      <c r="AC98" s="13"/>
      <c r="AD98" s="13"/>
    </row>
    <row r="99" spans="1:30" ht="17">
      <c r="A99" s="31" t="s">
        <v>96</v>
      </c>
      <c r="B99" s="32">
        <v>1178</v>
      </c>
      <c r="C99" s="32">
        <v>3400</v>
      </c>
      <c r="D99" s="33">
        <v>226</v>
      </c>
      <c r="E99" s="33">
        <v>0</v>
      </c>
      <c r="F99" s="32">
        <v>4804</v>
      </c>
      <c r="G99" s="33">
        <v>24</v>
      </c>
      <c r="I99" s="16" t="s">
        <v>96</v>
      </c>
      <c r="J99" s="18">
        <f>B99-'DAL Data'!C91</f>
        <v>61</v>
      </c>
      <c r="K99" s="17">
        <f>D99-'DAL Data'!D91</f>
        <v>11</v>
      </c>
      <c r="L99" s="20">
        <f t="shared" si="12"/>
        <v>72</v>
      </c>
      <c r="M99" s="20">
        <f t="shared" si="13"/>
        <v>72</v>
      </c>
      <c r="N99" s="18"/>
      <c r="O99" s="16" t="s">
        <v>96</v>
      </c>
      <c r="P99" s="18">
        <f>C99-'VHL Data'!C91</f>
        <v>15</v>
      </c>
      <c r="Q99" s="17">
        <f>E99-'VHL Data'!E91-'VHL Data'!F91</f>
        <v>0</v>
      </c>
      <c r="R99" s="18">
        <f>B99+D99-'VHL Data'!D91</f>
        <v>77</v>
      </c>
      <c r="S99" s="20">
        <f t="shared" si="14"/>
        <v>92</v>
      </c>
      <c r="T99" s="20">
        <f t="shared" si="15"/>
        <v>92</v>
      </c>
      <c r="U99" s="20"/>
      <c r="V99" s="20">
        <f>'VHL Data'!D91+'VHL Data'!F91-'DAL Data'!C91-'DAL Data'!D91-'DAL Data'!E91</f>
        <v>-5</v>
      </c>
      <c r="W99" s="20">
        <f>'VHL Data'!D91-'DAL Data'!C91-'DAL Data'!D91</f>
        <v>-5</v>
      </c>
      <c r="X99" s="20"/>
      <c r="Y99" s="16" t="s">
        <v>96</v>
      </c>
      <c r="Z99" s="24">
        <f t="shared" si="16"/>
        <v>92</v>
      </c>
      <c r="AA99" s="27">
        <f t="shared" si="17"/>
        <v>1.9150707743547043E-2</v>
      </c>
      <c r="AB99" s="13"/>
      <c r="AC99" s="13"/>
      <c r="AD99" s="13"/>
    </row>
    <row r="100" spans="1:30" ht="17">
      <c r="A100" s="31" t="s">
        <v>97</v>
      </c>
      <c r="B100" s="32">
        <v>3091</v>
      </c>
      <c r="C100" s="32">
        <v>11740</v>
      </c>
      <c r="D100" s="32">
        <v>1211</v>
      </c>
      <c r="E100" s="33">
        <v>18</v>
      </c>
      <c r="F100" s="32">
        <v>16060</v>
      </c>
      <c r="G100" s="33">
        <v>273</v>
      </c>
      <c r="I100" s="16" t="s">
        <v>97</v>
      </c>
      <c r="J100" s="18">
        <f>B100-'DAL Data'!C92</f>
        <v>2</v>
      </c>
      <c r="K100" s="17">
        <f>D100-'DAL Data'!D92</f>
        <v>10</v>
      </c>
      <c r="L100" s="20">
        <f t="shared" si="12"/>
        <v>12</v>
      </c>
      <c r="M100" s="20">
        <f t="shared" si="13"/>
        <v>12</v>
      </c>
      <c r="N100" s="18"/>
      <c r="O100" s="16" t="s">
        <v>97</v>
      </c>
      <c r="P100" s="18">
        <f>C100-'VHL Data'!C92</f>
        <v>9</v>
      </c>
      <c r="Q100" s="17">
        <f>E100-'VHL Data'!E92-'VHL Data'!F92</f>
        <v>-25</v>
      </c>
      <c r="R100" s="18">
        <f>B100+D100-'VHL Data'!D92</f>
        <v>89</v>
      </c>
      <c r="S100" s="20">
        <f t="shared" si="14"/>
        <v>73</v>
      </c>
      <c r="T100" s="20">
        <f t="shared" si="15"/>
        <v>123</v>
      </c>
      <c r="U100" s="20"/>
      <c r="V100" s="20">
        <f>'VHL Data'!D92+'VHL Data'!F92-'DAL Data'!C92-'DAL Data'!D92-'DAL Data'!E92</f>
        <v>-94</v>
      </c>
      <c r="W100" s="20">
        <f>'VHL Data'!D92-'DAL Data'!C92-'DAL Data'!D92</f>
        <v>-77</v>
      </c>
      <c r="X100" s="20"/>
      <c r="Y100" s="16" t="s">
        <v>97</v>
      </c>
      <c r="Z100" s="24">
        <f t="shared" si="16"/>
        <v>73</v>
      </c>
      <c r="AA100" s="27">
        <f t="shared" si="17"/>
        <v>4.5454545454545452E-3</v>
      </c>
      <c r="AB100" s="13"/>
      <c r="AC100" s="13"/>
      <c r="AD100" s="13"/>
    </row>
    <row r="101" spans="1:30" ht="17">
      <c r="A101" s="31" t="s">
        <v>98</v>
      </c>
      <c r="B101" s="32">
        <v>1511</v>
      </c>
      <c r="C101" s="32">
        <v>6229</v>
      </c>
      <c r="D101" s="33">
        <v>489</v>
      </c>
      <c r="E101" s="33">
        <v>12</v>
      </c>
      <c r="F101" s="32">
        <v>8241</v>
      </c>
      <c r="G101" s="33">
        <v>58</v>
      </c>
      <c r="I101" s="16" t="s">
        <v>98</v>
      </c>
      <c r="J101" s="18">
        <f>B101-'DAL Data'!C93</f>
        <v>0</v>
      </c>
      <c r="K101" s="17">
        <f>D101-'DAL Data'!D93</f>
        <v>19</v>
      </c>
      <c r="L101" s="20">
        <f t="shared" si="12"/>
        <v>19</v>
      </c>
      <c r="M101" s="20">
        <f t="shared" si="13"/>
        <v>19</v>
      </c>
      <c r="N101" s="18"/>
      <c r="O101" s="16" t="s">
        <v>98</v>
      </c>
      <c r="P101" s="18">
        <f>C101-'VHL Data'!C93</f>
        <v>23</v>
      </c>
      <c r="Q101" s="17">
        <f>E101-'VHL Data'!E93-'VHL Data'!F93</f>
        <v>8</v>
      </c>
      <c r="R101" s="18">
        <f>B101+D101-'VHL Data'!D93</f>
        <v>40</v>
      </c>
      <c r="S101" s="20">
        <f t="shared" si="14"/>
        <v>71</v>
      </c>
      <c r="T101" s="20">
        <f t="shared" si="15"/>
        <v>71</v>
      </c>
      <c r="U101" s="20"/>
      <c r="V101" s="20">
        <f>'VHL Data'!D93+'VHL Data'!F93-'DAL Data'!C93-'DAL Data'!D93-'DAL Data'!E93</f>
        <v>-21</v>
      </c>
      <c r="W101" s="20">
        <f>'VHL Data'!D93-'DAL Data'!C93-'DAL Data'!D93</f>
        <v>-21</v>
      </c>
      <c r="X101" s="20"/>
      <c r="Y101" s="16" t="s">
        <v>98</v>
      </c>
      <c r="Z101" s="24">
        <f t="shared" si="16"/>
        <v>71</v>
      </c>
      <c r="AA101" s="27">
        <f t="shared" si="17"/>
        <v>8.615459288921247E-3</v>
      </c>
      <c r="AB101" s="13"/>
      <c r="AC101" s="13"/>
      <c r="AD101" s="13"/>
    </row>
    <row r="102" spans="1:30" ht="17">
      <c r="A102" s="31" t="s">
        <v>99</v>
      </c>
      <c r="B102" s="33">
        <v>889</v>
      </c>
      <c r="C102" s="32">
        <v>4698</v>
      </c>
      <c r="D102" s="33">
        <v>353</v>
      </c>
      <c r="E102" s="33">
        <v>7</v>
      </c>
      <c r="F102" s="32">
        <v>5947</v>
      </c>
      <c r="G102" s="33">
        <v>2</v>
      </c>
      <c r="I102" s="16" t="s">
        <v>99</v>
      </c>
      <c r="J102" s="18">
        <f>B102-'DAL Data'!C94</f>
        <v>0</v>
      </c>
      <c r="K102" s="17">
        <f>D102-'DAL Data'!D94</f>
        <v>0</v>
      </c>
      <c r="L102" s="20">
        <f t="shared" si="12"/>
        <v>0</v>
      </c>
      <c r="M102" s="20">
        <f t="shared" si="13"/>
        <v>0</v>
      </c>
      <c r="N102" s="18"/>
      <c r="O102" s="16" t="s">
        <v>99</v>
      </c>
      <c r="P102" s="18">
        <f>C102-'VHL Data'!C94</f>
        <v>14</v>
      </c>
      <c r="Q102" s="17">
        <f>E102-'VHL Data'!E94-'VHL Data'!F94</f>
        <v>0</v>
      </c>
      <c r="R102" s="18">
        <f>B102+D102-'VHL Data'!D94</f>
        <v>76</v>
      </c>
      <c r="S102" s="20">
        <f t="shared" si="14"/>
        <v>90</v>
      </c>
      <c r="T102" s="20">
        <f t="shared" si="15"/>
        <v>90</v>
      </c>
      <c r="U102" s="20"/>
      <c r="V102" s="20">
        <f>'VHL Data'!D94+'VHL Data'!F94-'DAL Data'!C94-'DAL Data'!D94-'DAL Data'!E94</f>
        <v>-78</v>
      </c>
      <c r="W102" s="20">
        <f>'VHL Data'!D94-'DAL Data'!C94-'DAL Data'!D94</f>
        <v>-76</v>
      </c>
      <c r="X102" s="20"/>
      <c r="Y102" s="16" t="s">
        <v>99</v>
      </c>
      <c r="Z102" s="24">
        <f t="shared" si="16"/>
        <v>90</v>
      </c>
      <c r="AA102" s="27">
        <f t="shared" si="17"/>
        <v>1.5133680847486128E-2</v>
      </c>
      <c r="AB102" s="13"/>
      <c r="AC102" s="13"/>
      <c r="AD102" s="13"/>
    </row>
    <row r="103" spans="1:30" ht="17">
      <c r="A103" s="31" t="s">
        <v>100</v>
      </c>
      <c r="B103" s="32">
        <v>1867</v>
      </c>
      <c r="C103" s="32">
        <v>4488</v>
      </c>
      <c r="D103" s="32">
        <v>1193</v>
      </c>
      <c r="E103" s="33">
        <v>33</v>
      </c>
      <c r="F103" s="32">
        <v>7581</v>
      </c>
      <c r="G103" s="33">
        <v>122</v>
      </c>
      <c r="I103" s="16" t="s">
        <v>100</v>
      </c>
      <c r="J103" s="18">
        <f>B103-'DAL Data'!C95</f>
        <v>-13</v>
      </c>
      <c r="K103" s="17">
        <f>D103-'DAL Data'!D95</f>
        <v>-11</v>
      </c>
      <c r="L103" s="20">
        <f t="shared" si="12"/>
        <v>-24</v>
      </c>
      <c r="M103" s="20">
        <f t="shared" si="13"/>
        <v>24</v>
      </c>
      <c r="N103" s="18"/>
      <c r="O103" s="16" t="s">
        <v>100</v>
      </c>
      <c r="P103" s="18">
        <f>C103-'VHL Data'!C95</f>
        <v>147</v>
      </c>
      <c r="Q103" s="17">
        <f>E103-'VHL Data'!E95-'VHL Data'!F95</f>
        <v>13</v>
      </c>
      <c r="R103" s="18">
        <f>B103+D103-'VHL Data'!D95</f>
        <v>-110</v>
      </c>
      <c r="S103" s="20">
        <f t="shared" si="14"/>
        <v>50</v>
      </c>
      <c r="T103" s="20">
        <f t="shared" si="15"/>
        <v>270</v>
      </c>
      <c r="U103" s="20"/>
      <c r="V103" s="20">
        <f>'VHL Data'!D95+'VHL Data'!F95-'DAL Data'!C95-'DAL Data'!D95-'DAL Data'!E95</f>
        <v>67</v>
      </c>
      <c r="W103" s="20">
        <f>'VHL Data'!D95-'DAL Data'!C95-'DAL Data'!D95</f>
        <v>86</v>
      </c>
      <c r="X103" s="20"/>
      <c r="Y103" s="16" t="s">
        <v>100</v>
      </c>
      <c r="Z103" s="24">
        <f t="shared" si="16"/>
        <v>50</v>
      </c>
      <c r="AA103" s="27">
        <f t="shared" si="17"/>
        <v>6.5954359583168445E-3</v>
      </c>
      <c r="AB103" s="13"/>
      <c r="AC103" s="13"/>
      <c r="AD103" s="13"/>
    </row>
    <row r="104" spans="1:30" ht="32">
      <c r="A104" s="31" t="s">
        <v>101</v>
      </c>
      <c r="B104" s="32">
        <v>2733</v>
      </c>
      <c r="C104" s="32">
        <v>19792</v>
      </c>
      <c r="D104" s="32">
        <v>1347</v>
      </c>
      <c r="E104" s="33">
        <v>17</v>
      </c>
      <c r="F104" s="32">
        <v>23889</v>
      </c>
      <c r="G104" s="33">
        <v>123</v>
      </c>
      <c r="I104" s="16" t="s">
        <v>101</v>
      </c>
      <c r="J104" s="18">
        <f>B104-'DAL Data'!C96</f>
        <v>1</v>
      </c>
      <c r="K104" s="17">
        <f>D104-'DAL Data'!D96</f>
        <v>10</v>
      </c>
      <c r="L104" s="20">
        <f t="shared" si="12"/>
        <v>11</v>
      </c>
      <c r="M104" s="20">
        <f t="shared" si="13"/>
        <v>11</v>
      </c>
      <c r="N104" s="18"/>
      <c r="O104" s="16" t="s">
        <v>101</v>
      </c>
      <c r="P104" s="18">
        <f>C104-'VHL Data'!C96</f>
        <v>7</v>
      </c>
      <c r="Q104" s="17">
        <f>E104-'VHL Data'!E96-'VHL Data'!F96</f>
        <v>4</v>
      </c>
      <c r="R104" s="18">
        <f>B104+D104-'VHL Data'!D96</f>
        <v>72</v>
      </c>
      <c r="S104" s="20">
        <f t="shared" si="14"/>
        <v>83</v>
      </c>
      <c r="T104" s="20">
        <f t="shared" si="15"/>
        <v>83</v>
      </c>
      <c r="U104" s="20"/>
      <c r="V104" s="20">
        <f>'VHL Data'!D96+'VHL Data'!F96-'DAL Data'!C96-'DAL Data'!D96-'DAL Data'!E96</f>
        <v>-65</v>
      </c>
      <c r="W104" s="20">
        <f>'VHL Data'!D96-'DAL Data'!C96-'DAL Data'!D96</f>
        <v>-61</v>
      </c>
      <c r="X104" s="20"/>
      <c r="Y104" s="16" t="s">
        <v>101</v>
      </c>
      <c r="Z104" s="24">
        <f t="shared" si="16"/>
        <v>83</v>
      </c>
      <c r="AA104" s="27">
        <f t="shared" si="17"/>
        <v>3.4744024446397926E-3</v>
      </c>
      <c r="AB104" s="13"/>
      <c r="AC104" s="13"/>
      <c r="AD104" s="13"/>
    </row>
    <row r="105" spans="1:30" ht="17">
      <c r="A105" s="31" t="s">
        <v>102</v>
      </c>
      <c r="B105" s="32">
        <v>1734</v>
      </c>
      <c r="C105" s="32">
        <v>3587</v>
      </c>
      <c r="D105" s="33">
        <v>223</v>
      </c>
      <c r="E105" s="33">
        <v>2</v>
      </c>
      <c r="F105" s="32">
        <v>5546</v>
      </c>
      <c r="G105" s="33">
        <v>38</v>
      </c>
      <c r="I105" s="16" t="s">
        <v>102</v>
      </c>
      <c r="J105" s="18">
        <f>B105-'DAL Data'!C97</f>
        <v>2</v>
      </c>
      <c r="K105" s="17">
        <f>D105-'DAL Data'!D97</f>
        <v>3</v>
      </c>
      <c r="L105" s="20">
        <f t="shared" si="12"/>
        <v>5</v>
      </c>
      <c r="M105" s="20">
        <f t="shared" si="13"/>
        <v>5</v>
      </c>
      <c r="N105" s="18"/>
      <c r="O105" s="16" t="s">
        <v>102</v>
      </c>
      <c r="P105" s="18">
        <f>C105-'VHL Data'!C97</f>
        <v>8</v>
      </c>
      <c r="Q105" s="17">
        <f>E105-'VHL Data'!E97-'VHL Data'!F97</f>
        <v>-9</v>
      </c>
      <c r="R105" s="18">
        <f>B105+D105-'VHL Data'!D97</f>
        <v>21</v>
      </c>
      <c r="S105" s="20">
        <f t="shared" si="14"/>
        <v>20</v>
      </c>
      <c r="T105" s="20">
        <f t="shared" si="15"/>
        <v>38</v>
      </c>
      <c r="U105" s="20"/>
      <c r="V105" s="20">
        <f>'VHL Data'!D97+'VHL Data'!F97-'DAL Data'!C97-'DAL Data'!D97-'DAL Data'!E97</f>
        <v>-23</v>
      </c>
      <c r="W105" s="20">
        <f>'VHL Data'!D97-'DAL Data'!C97-'DAL Data'!D97</f>
        <v>-16</v>
      </c>
      <c r="X105" s="20"/>
      <c r="Y105" s="16" t="s">
        <v>102</v>
      </c>
      <c r="Z105" s="24">
        <f t="shared" si="16"/>
        <v>20</v>
      </c>
      <c r="AA105" s="27">
        <f t="shared" si="17"/>
        <v>3.6062026685899748E-3</v>
      </c>
      <c r="AB105" s="13"/>
      <c r="AC105" s="13"/>
      <c r="AD105" s="13"/>
    </row>
    <row r="106" spans="1:30" ht="17">
      <c r="A106" s="31" t="s">
        <v>103</v>
      </c>
      <c r="B106" s="32">
        <v>4566</v>
      </c>
      <c r="C106" s="32">
        <v>19577</v>
      </c>
      <c r="D106" s="32">
        <v>2958</v>
      </c>
      <c r="E106" s="33">
        <v>168</v>
      </c>
      <c r="F106" s="32">
        <v>27269</v>
      </c>
      <c r="G106" s="33">
        <v>458</v>
      </c>
      <c r="I106" s="16" t="s">
        <v>103</v>
      </c>
      <c r="J106" s="18">
        <f>B106-'DAL Data'!C98</f>
        <v>41</v>
      </c>
      <c r="K106" s="17">
        <f>D106-'DAL Data'!D98</f>
        <v>-11</v>
      </c>
      <c r="L106" s="20">
        <f t="shared" ref="L106:L137" si="18">J106+K106</f>
        <v>30</v>
      </c>
      <c r="M106" s="20">
        <f t="shared" ref="M106:M142" si="19">ABS(J106)+ABS(K106)</f>
        <v>52</v>
      </c>
      <c r="N106" s="18"/>
      <c r="O106" s="16" t="s">
        <v>103</v>
      </c>
      <c r="P106" s="18">
        <f>C106-'VHL Data'!C98</f>
        <v>-15</v>
      </c>
      <c r="Q106" s="17">
        <f>E106-'VHL Data'!E98-'VHL Data'!F98</f>
        <v>93</v>
      </c>
      <c r="R106" s="18">
        <f>B106+D106-'VHL Data'!D98</f>
        <v>174</v>
      </c>
      <c r="S106" s="20">
        <f t="shared" ref="S106:S137" si="20">P106+Q106+R106</f>
        <v>252</v>
      </c>
      <c r="T106" s="20">
        <f t="shared" ref="T106:T142" si="21">ABS(P106)+ABS(Q106)+ABS(R106)</f>
        <v>282</v>
      </c>
      <c r="U106" s="20"/>
      <c r="V106" s="20">
        <f>'VHL Data'!D98+'VHL Data'!F98-'DAL Data'!C98-'DAL Data'!D98-'DAL Data'!E98</f>
        <v>-184</v>
      </c>
      <c r="W106" s="20">
        <f>'VHL Data'!D98-'DAL Data'!C98-'DAL Data'!D98</f>
        <v>-144</v>
      </c>
      <c r="X106" s="20"/>
      <c r="Y106" s="16" t="s">
        <v>103</v>
      </c>
      <c r="Z106" s="24">
        <f t="shared" ref="Z106:Z142" si="22">MAX(ABS(S106),ABS(L106))</f>
        <v>252</v>
      </c>
      <c r="AA106" s="27">
        <f t="shared" ref="AA106:AA137" si="23">Z106/F106</f>
        <v>9.241262972606256E-3</v>
      </c>
      <c r="AB106" s="13"/>
      <c r="AC106" s="13"/>
      <c r="AD106" s="13"/>
    </row>
    <row r="107" spans="1:30" ht="17">
      <c r="A107" s="31" t="s">
        <v>104</v>
      </c>
      <c r="B107" s="32">
        <v>3893</v>
      </c>
      <c r="C107" s="32">
        <v>10289</v>
      </c>
      <c r="D107" s="33">
        <v>686</v>
      </c>
      <c r="E107" s="33">
        <v>11</v>
      </c>
      <c r="F107" s="32">
        <v>14879</v>
      </c>
      <c r="G107" s="33">
        <v>20</v>
      </c>
      <c r="I107" s="16" t="s">
        <v>104</v>
      </c>
      <c r="J107" s="18">
        <f>B107-'DAL Data'!C99</f>
        <v>371</v>
      </c>
      <c r="K107" s="17">
        <f>D107-'DAL Data'!D99</f>
        <v>-1</v>
      </c>
      <c r="L107" s="20">
        <f t="shared" si="18"/>
        <v>370</v>
      </c>
      <c r="M107" s="20">
        <f t="shared" si="19"/>
        <v>372</v>
      </c>
      <c r="N107" s="18"/>
      <c r="O107" s="16" t="s">
        <v>104</v>
      </c>
      <c r="P107" s="18">
        <f>C107-'VHL Data'!C99</f>
        <v>8</v>
      </c>
      <c r="Q107" s="17">
        <f>E107-'VHL Data'!E99-'VHL Data'!F99</f>
        <v>3</v>
      </c>
      <c r="R107" s="18">
        <f>B107+D107-'VHL Data'!D99</f>
        <v>427</v>
      </c>
      <c r="S107" s="20">
        <f t="shared" si="20"/>
        <v>438</v>
      </c>
      <c r="T107" s="20">
        <f t="shared" si="21"/>
        <v>438</v>
      </c>
      <c r="U107" s="20"/>
      <c r="V107" s="20">
        <f>'VHL Data'!D99+'VHL Data'!F99-'DAL Data'!C99-'DAL Data'!D99-'DAL Data'!E99</f>
        <v>-59</v>
      </c>
      <c r="W107" s="20">
        <f>'VHL Data'!D99-'DAL Data'!C99-'DAL Data'!D99</f>
        <v>-57</v>
      </c>
      <c r="X107" s="20"/>
      <c r="Y107" s="16" t="s">
        <v>104</v>
      </c>
      <c r="Z107" s="24">
        <f t="shared" si="22"/>
        <v>438</v>
      </c>
      <c r="AA107" s="27">
        <f t="shared" si="23"/>
        <v>2.9437462195039989E-2</v>
      </c>
      <c r="AB107" s="13"/>
      <c r="AC107" s="13"/>
      <c r="AD107" s="13"/>
    </row>
    <row r="108" spans="1:30" ht="32">
      <c r="A108" s="31" t="s">
        <v>105</v>
      </c>
      <c r="B108" s="32">
        <v>1175</v>
      </c>
      <c r="C108" s="32">
        <v>4678</v>
      </c>
      <c r="D108" s="33">
        <v>497</v>
      </c>
      <c r="E108" s="33">
        <v>11</v>
      </c>
      <c r="F108" s="32">
        <v>6361</v>
      </c>
      <c r="G108" s="33">
        <v>61</v>
      </c>
      <c r="I108" s="16" t="s">
        <v>105</v>
      </c>
      <c r="J108" s="18">
        <f>B108-'DAL Data'!C100</f>
        <v>0</v>
      </c>
      <c r="K108" s="17">
        <f>D108-'DAL Data'!D100</f>
        <v>0</v>
      </c>
      <c r="L108" s="20">
        <f t="shared" si="18"/>
        <v>0</v>
      </c>
      <c r="M108" s="20">
        <f t="shared" si="19"/>
        <v>0</v>
      </c>
      <c r="N108" s="18"/>
      <c r="O108" s="16" t="s">
        <v>105</v>
      </c>
      <c r="P108" s="18">
        <f>C108-'VHL Data'!C100</f>
        <v>11</v>
      </c>
      <c r="Q108" s="17">
        <f>E108-'VHL Data'!E100-'VHL Data'!F100</f>
        <v>3</v>
      </c>
      <c r="R108" s="18">
        <f>B108+D108-'VHL Data'!D100</f>
        <v>30</v>
      </c>
      <c r="S108" s="20">
        <f t="shared" si="20"/>
        <v>44</v>
      </c>
      <c r="T108" s="20">
        <f t="shared" si="21"/>
        <v>44</v>
      </c>
      <c r="U108" s="20"/>
      <c r="V108" s="20">
        <f>'VHL Data'!D100+'VHL Data'!F100-'DAL Data'!C100-'DAL Data'!D100-'DAL Data'!E100</f>
        <v>-36</v>
      </c>
      <c r="W108" s="20">
        <f>'VHL Data'!D100-'DAL Data'!C100-'DAL Data'!D100</f>
        <v>-30</v>
      </c>
      <c r="X108" s="20"/>
      <c r="Y108" s="16" t="s">
        <v>105</v>
      </c>
      <c r="Z108" s="24">
        <f t="shared" si="22"/>
        <v>44</v>
      </c>
      <c r="AA108" s="27">
        <f t="shared" si="23"/>
        <v>6.9171513912906777E-3</v>
      </c>
      <c r="AB108" s="13"/>
      <c r="AC108" s="13"/>
      <c r="AD108" s="13"/>
    </row>
    <row r="109" spans="1:30" ht="32">
      <c r="A109" s="31" t="s">
        <v>106</v>
      </c>
      <c r="B109" s="32">
        <v>2609</v>
      </c>
      <c r="C109" s="32">
        <v>7870</v>
      </c>
      <c r="D109" s="33">
        <v>697</v>
      </c>
      <c r="E109" s="33">
        <v>13</v>
      </c>
      <c r="F109" s="32">
        <v>11189</v>
      </c>
      <c r="G109" s="33">
        <v>73</v>
      </c>
      <c r="I109" s="16" t="s">
        <v>106</v>
      </c>
      <c r="J109" s="18">
        <f>B109-'DAL Data'!C101</f>
        <v>1</v>
      </c>
      <c r="K109" s="17">
        <f>D109-'DAL Data'!D101</f>
        <v>67</v>
      </c>
      <c r="L109" s="20">
        <f t="shared" si="18"/>
        <v>68</v>
      </c>
      <c r="M109" s="20">
        <f t="shared" si="19"/>
        <v>68</v>
      </c>
      <c r="N109" s="18"/>
      <c r="O109" s="16" t="s">
        <v>106</v>
      </c>
      <c r="P109" s="18">
        <f>C109-'VHL Data'!C101</f>
        <v>6</v>
      </c>
      <c r="Q109" s="17">
        <f>E109-'VHL Data'!E101-'VHL Data'!F101</f>
        <v>1</v>
      </c>
      <c r="R109" s="18">
        <f>B109+D109-'VHL Data'!D101</f>
        <v>95</v>
      </c>
      <c r="S109" s="20">
        <f t="shared" si="20"/>
        <v>102</v>
      </c>
      <c r="T109" s="20">
        <f t="shared" si="21"/>
        <v>102</v>
      </c>
      <c r="U109" s="20"/>
      <c r="V109" s="20">
        <f>'VHL Data'!D101+'VHL Data'!F101-'DAL Data'!C101-'DAL Data'!D101-'DAL Data'!E101</f>
        <v>-40</v>
      </c>
      <c r="W109" s="20">
        <f>'VHL Data'!D101-'DAL Data'!C101-'DAL Data'!D101</f>
        <v>-27</v>
      </c>
      <c r="X109" s="20"/>
      <c r="Y109" s="16" t="s">
        <v>106</v>
      </c>
      <c r="Z109" s="24">
        <f t="shared" si="22"/>
        <v>102</v>
      </c>
      <c r="AA109" s="27">
        <f t="shared" si="23"/>
        <v>9.1160961658772015E-3</v>
      </c>
      <c r="AB109" s="13"/>
      <c r="AC109" s="13"/>
      <c r="AD109" s="13"/>
    </row>
    <row r="110" spans="1:30" ht="32">
      <c r="A110" s="31" t="s">
        <v>107</v>
      </c>
      <c r="B110" s="32">
        <v>37528</v>
      </c>
      <c r="C110" s="32">
        <v>94787</v>
      </c>
      <c r="D110" s="32">
        <v>17601</v>
      </c>
      <c r="E110" s="32">
        <v>1067</v>
      </c>
      <c r="F110" s="32">
        <v>150983</v>
      </c>
      <c r="G110" s="33">
        <v>556</v>
      </c>
      <c r="I110" s="16" t="s">
        <v>107</v>
      </c>
      <c r="J110" s="18">
        <f>B110-'DAL Data'!C102</f>
        <v>1</v>
      </c>
      <c r="K110" s="17">
        <f>D110-'DAL Data'!D102</f>
        <v>204</v>
      </c>
      <c r="L110" s="20">
        <f t="shared" si="18"/>
        <v>205</v>
      </c>
      <c r="M110" s="20">
        <f t="shared" si="19"/>
        <v>205</v>
      </c>
      <c r="N110" s="18"/>
      <c r="O110" s="16" t="s">
        <v>107</v>
      </c>
      <c r="P110" s="18">
        <f>C110-'VHL Data'!C102</f>
        <v>-195</v>
      </c>
      <c r="Q110" s="17">
        <f>E110-'VHL Data'!E102-'VHL Data'!F102</f>
        <v>463</v>
      </c>
      <c r="R110" s="18">
        <f>B110+D110-'VHL Data'!D102</f>
        <v>1165</v>
      </c>
      <c r="S110" s="20">
        <f t="shared" si="20"/>
        <v>1433</v>
      </c>
      <c r="T110" s="20">
        <f t="shared" si="21"/>
        <v>1823</v>
      </c>
      <c r="U110" s="20"/>
      <c r="V110" s="20">
        <f>'VHL Data'!D102+'VHL Data'!F102-'DAL Data'!C102-'DAL Data'!D102-'DAL Data'!E102</f>
        <v>-1196</v>
      </c>
      <c r="W110" s="20">
        <f>'VHL Data'!D102-'DAL Data'!C102-'DAL Data'!D102</f>
        <v>-960</v>
      </c>
      <c r="X110" s="20"/>
      <c r="Y110" s="16" t="s">
        <v>107</v>
      </c>
      <c r="Z110" s="24">
        <f t="shared" si="22"/>
        <v>1433</v>
      </c>
      <c r="AA110" s="27">
        <f t="shared" si="23"/>
        <v>9.491134763516422E-3</v>
      </c>
      <c r="AB110" s="13"/>
      <c r="AC110" s="13"/>
      <c r="AD110" s="13"/>
    </row>
    <row r="111" spans="1:30" ht="17">
      <c r="A111" s="31" t="s">
        <v>108</v>
      </c>
      <c r="B111" s="32">
        <v>2212</v>
      </c>
      <c r="C111" s="32">
        <v>7730</v>
      </c>
      <c r="D111" s="33">
        <v>886</v>
      </c>
      <c r="E111" s="33">
        <v>23</v>
      </c>
      <c r="F111" s="32">
        <v>10851</v>
      </c>
      <c r="G111" s="33">
        <v>24</v>
      </c>
      <c r="I111" s="16" t="s">
        <v>108</v>
      </c>
      <c r="J111" s="18">
        <f>B111-'DAL Data'!C103</f>
        <v>0</v>
      </c>
      <c r="K111" s="17">
        <f>D111-'DAL Data'!D103</f>
        <v>23</v>
      </c>
      <c r="L111" s="20">
        <f t="shared" si="18"/>
        <v>23</v>
      </c>
      <c r="M111" s="20">
        <f t="shared" si="19"/>
        <v>23</v>
      </c>
      <c r="N111" s="18"/>
      <c r="O111" s="16" t="s">
        <v>108</v>
      </c>
      <c r="P111" s="18">
        <f>C111-'VHL Data'!C103</f>
        <v>1</v>
      </c>
      <c r="Q111" s="17">
        <f>E111-'VHL Data'!E103-'VHL Data'!F103</f>
        <v>2</v>
      </c>
      <c r="R111" s="18">
        <f>B111+D111-'VHL Data'!D103</f>
        <v>32</v>
      </c>
      <c r="S111" s="20">
        <f t="shared" si="20"/>
        <v>35</v>
      </c>
      <c r="T111" s="20">
        <f t="shared" si="21"/>
        <v>35</v>
      </c>
      <c r="U111" s="20"/>
      <c r="V111" s="20">
        <f>'VHL Data'!D103+'VHL Data'!F103-'DAL Data'!C103-'DAL Data'!D103-'DAL Data'!E103</f>
        <v>-66</v>
      </c>
      <c r="W111" s="20">
        <f>'VHL Data'!D103-'DAL Data'!C103-'DAL Data'!D103</f>
        <v>-9</v>
      </c>
      <c r="X111" s="20"/>
      <c r="Y111" s="16" t="s">
        <v>108</v>
      </c>
      <c r="Z111" s="24">
        <f t="shared" si="22"/>
        <v>35</v>
      </c>
      <c r="AA111" s="27">
        <f t="shared" si="23"/>
        <v>3.2255091696617821E-3</v>
      </c>
      <c r="AB111" s="13"/>
      <c r="AC111" s="13"/>
      <c r="AD111" s="13"/>
    </row>
    <row r="112" spans="1:30" ht="17">
      <c r="A112" s="31" t="s">
        <v>109</v>
      </c>
      <c r="B112" s="32">
        <v>1021</v>
      </c>
      <c r="C112" s="32">
        <v>2470</v>
      </c>
      <c r="D112" s="33">
        <v>261</v>
      </c>
      <c r="E112" s="33">
        <v>2</v>
      </c>
      <c r="F112" s="32">
        <v>3754</v>
      </c>
      <c r="G112" s="33">
        <v>10</v>
      </c>
      <c r="I112" s="16" t="s">
        <v>109</v>
      </c>
      <c r="J112" s="18">
        <f>B112-'DAL Data'!C104</f>
        <v>0</v>
      </c>
      <c r="K112" s="17">
        <f>D112-'DAL Data'!D104</f>
        <v>-1</v>
      </c>
      <c r="L112" s="20">
        <f t="shared" si="18"/>
        <v>-1</v>
      </c>
      <c r="M112" s="20">
        <f t="shared" si="19"/>
        <v>1</v>
      </c>
      <c r="N112" s="18"/>
      <c r="O112" s="16" t="s">
        <v>109</v>
      </c>
      <c r="P112" s="18">
        <f>C112-'VHL Data'!C104</f>
        <v>2</v>
      </c>
      <c r="Q112" s="17">
        <f>E112-'VHL Data'!E104-'VHL Data'!F104</f>
        <v>-3</v>
      </c>
      <c r="R112" s="18">
        <f>B112+D112-'VHL Data'!D104</f>
        <v>20</v>
      </c>
      <c r="S112" s="20">
        <f t="shared" si="20"/>
        <v>19</v>
      </c>
      <c r="T112" s="20">
        <f t="shared" si="21"/>
        <v>25</v>
      </c>
      <c r="U112" s="20"/>
      <c r="V112" s="20">
        <f>'VHL Data'!D104+'VHL Data'!F104-'DAL Data'!C104-'DAL Data'!D104-'DAL Data'!E104</f>
        <v>-25</v>
      </c>
      <c r="W112" s="20">
        <f>'VHL Data'!D104-'DAL Data'!C104-'DAL Data'!D104</f>
        <v>-21</v>
      </c>
      <c r="X112" s="20"/>
      <c r="Y112" s="16" t="s">
        <v>109</v>
      </c>
      <c r="Z112" s="24">
        <f t="shared" si="22"/>
        <v>19</v>
      </c>
      <c r="AA112" s="27">
        <f t="shared" si="23"/>
        <v>5.0612679808204582E-3</v>
      </c>
      <c r="AB112" s="13"/>
      <c r="AC112" s="13"/>
      <c r="AD112" s="13"/>
    </row>
    <row r="113" spans="1:30" ht="32">
      <c r="A113" s="31" t="s">
        <v>110</v>
      </c>
      <c r="B113" s="33">
        <v>785</v>
      </c>
      <c r="C113" s="32">
        <v>2876</v>
      </c>
      <c r="D113" s="33">
        <v>390</v>
      </c>
      <c r="E113" s="33">
        <v>7</v>
      </c>
      <c r="F113" s="32">
        <v>4058</v>
      </c>
      <c r="G113" s="33">
        <v>0</v>
      </c>
      <c r="I113" s="16" t="s">
        <v>110</v>
      </c>
      <c r="J113" s="18">
        <f>B113-'DAL Data'!C105</f>
        <v>1</v>
      </c>
      <c r="K113" s="17">
        <f>D113-'DAL Data'!D105</f>
        <v>2</v>
      </c>
      <c r="L113" s="20">
        <f t="shared" si="18"/>
        <v>3</v>
      </c>
      <c r="M113" s="20">
        <f t="shared" si="19"/>
        <v>3</v>
      </c>
      <c r="N113" s="18"/>
      <c r="O113" s="16" t="s">
        <v>110</v>
      </c>
      <c r="P113" s="18">
        <f>C113-'VHL Data'!C105</f>
        <v>16</v>
      </c>
      <c r="Q113" s="17">
        <f>E113-'VHL Data'!E105-'VHL Data'!F105</f>
        <v>-1</v>
      </c>
      <c r="R113" s="18">
        <f>B113+D113-'VHL Data'!D105</f>
        <v>28</v>
      </c>
      <c r="S113" s="20">
        <f t="shared" si="20"/>
        <v>43</v>
      </c>
      <c r="T113" s="20">
        <f t="shared" si="21"/>
        <v>45</v>
      </c>
      <c r="U113" s="20"/>
      <c r="V113" s="20">
        <f>'VHL Data'!D105+'VHL Data'!F105-'DAL Data'!C105-'DAL Data'!D105-'DAL Data'!E105</f>
        <v>-24</v>
      </c>
      <c r="W113" s="20">
        <f>'VHL Data'!D105-'DAL Data'!C105-'DAL Data'!D105</f>
        <v>-25</v>
      </c>
      <c r="X113" s="20"/>
      <c r="Y113" s="16" t="s">
        <v>110</v>
      </c>
      <c r="Z113" s="24">
        <f t="shared" si="22"/>
        <v>43</v>
      </c>
      <c r="AA113" s="27">
        <f t="shared" si="23"/>
        <v>1.0596352883193692E-2</v>
      </c>
      <c r="AB113" s="13"/>
      <c r="AC113" s="13"/>
      <c r="AD113" s="13"/>
    </row>
    <row r="114" spans="1:30" ht="17">
      <c r="A114" s="31" t="s">
        <v>111</v>
      </c>
      <c r="B114" s="32">
        <v>11198</v>
      </c>
      <c r="C114" s="32">
        <v>50490</v>
      </c>
      <c r="D114" s="32">
        <v>5919</v>
      </c>
      <c r="E114" s="33">
        <v>637</v>
      </c>
      <c r="F114" s="32">
        <v>68244</v>
      </c>
      <c r="G114" s="33">
        <v>406</v>
      </c>
      <c r="I114" s="16" t="s">
        <v>111</v>
      </c>
      <c r="J114" s="18">
        <f>B114-'DAL Data'!C106</f>
        <v>178</v>
      </c>
      <c r="K114" s="17">
        <f>D114-'DAL Data'!D106</f>
        <v>147</v>
      </c>
      <c r="L114" s="20">
        <f t="shared" si="18"/>
        <v>325</v>
      </c>
      <c r="M114" s="20">
        <f t="shared" si="19"/>
        <v>325</v>
      </c>
      <c r="N114" s="18"/>
      <c r="O114" s="16" t="s">
        <v>111</v>
      </c>
      <c r="P114" s="18">
        <f>C114-'VHL Data'!C106</f>
        <v>25175</v>
      </c>
      <c r="Q114" s="17">
        <f>E114-'VHL Data'!E106-'VHL Data'!F106</f>
        <v>471</v>
      </c>
      <c r="R114" s="18">
        <f>B114+D114-'VHL Data'!D106</f>
        <v>-146</v>
      </c>
      <c r="S114" s="20">
        <f t="shared" si="20"/>
        <v>25500</v>
      </c>
      <c r="T114" s="20">
        <f t="shared" si="21"/>
        <v>25792</v>
      </c>
      <c r="U114" s="20"/>
      <c r="V114" s="20">
        <f>'VHL Data'!D106+'VHL Data'!F106-'DAL Data'!C106-'DAL Data'!D106-'DAL Data'!E106</f>
        <v>365</v>
      </c>
      <c r="W114" s="20">
        <f>'VHL Data'!D106-'DAL Data'!C106-'DAL Data'!D106</f>
        <v>471</v>
      </c>
      <c r="X114" s="20"/>
      <c r="Y114" s="16" t="s">
        <v>111</v>
      </c>
      <c r="Z114" s="24">
        <f t="shared" si="22"/>
        <v>25500</v>
      </c>
      <c r="AA114" s="27">
        <f t="shared" si="23"/>
        <v>0.37365922278881658</v>
      </c>
      <c r="AB114" s="13"/>
      <c r="AC114" s="13"/>
      <c r="AD114" s="13"/>
    </row>
    <row r="115" spans="1:30" ht="17">
      <c r="A115" s="31" t="s">
        <v>112</v>
      </c>
      <c r="B115" s="33">
        <v>853</v>
      </c>
      <c r="C115" s="32">
        <v>1863</v>
      </c>
      <c r="D115" s="33">
        <v>64</v>
      </c>
      <c r="E115" s="33">
        <v>0</v>
      </c>
      <c r="F115" s="32">
        <v>2780</v>
      </c>
      <c r="G115" s="33">
        <v>0</v>
      </c>
      <c r="I115" s="16" t="s">
        <v>112</v>
      </c>
      <c r="J115" s="18">
        <f>B115-'DAL Data'!C107</f>
        <v>5</v>
      </c>
      <c r="K115" s="17">
        <f>D115-'DAL Data'!D107</f>
        <v>23</v>
      </c>
      <c r="L115" s="20">
        <f t="shared" si="18"/>
        <v>28</v>
      </c>
      <c r="M115" s="20">
        <f t="shared" si="19"/>
        <v>28</v>
      </c>
      <c r="N115" s="18"/>
      <c r="O115" s="16" t="s">
        <v>112</v>
      </c>
      <c r="P115" s="18">
        <f>C115-'VHL Data'!C107</f>
        <v>3</v>
      </c>
      <c r="Q115" s="17">
        <f>E115-'VHL Data'!E107-'VHL Data'!F107</f>
        <v>0</v>
      </c>
      <c r="R115" s="18">
        <f>B115+D115-'VHL Data'!D107</f>
        <v>35</v>
      </c>
      <c r="S115" s="20">
        <f t="shared" si="20"/>
        <v>38</v>
      </c>
      <c r="T115" s="20">
        <f t="shared" si="21"/>
        <v>38</v>
      </c>
      <c r="U115" s="20"/>
      <c r="V115" s="20">
        <f>'VHL Data'!D107+'VHL Data'!F107-'DAL Data'!C107-'DAL Data'!D107-'DAL Data'!E107</f>
        <v>-7</v>
      </c>
      <c r="W115" s="20">
        <f>'VHL Data'!D107-'DAL Data'!C107-'DAL Data'!D107</f>
        <v>-7</v>
      </c>
      <c r="X115" s="20"/>
      <c r="Y115" s="16" t="s">
        <v>112</v>
      </c>
      <c r="Z115" s="24">
        <f t="shared" si="22"/>
        <v>38</v>
      </c>
      <c r="AA115" s="27">
        <f t="shared" si="23"/>
        <v>1.3669064748201438E-2</v>
      </c>
      <c r="AB115" s="13"/>
      <c r="AC115" s="13"/>
      <c r="AD115" s="13"/>
    </row>
    <row r="116" spans="1:30" ht="17">
      <c r="A116" s="31" t="s">
        <v>113</v>
      </c>
      <c r="B116" s="32">
        <v>6416</v>
      </c>
      <c r="C116" s="32">
        <v>17430</v>
      </c>
      <c r="D116" s="32">
        <v>2673</v>
      </c>
      <c r="E116" s="33">
        <v>76</v>
      </c>
      <c r="F116" s="32">
        <v>26595</v>
      </c>
      <c r="G116" s="33">
        <v>420</v>
      </c>
      <c r="I116" s="16" t="s">
        <v>113</v>
      </c>
      <c r="J116" s="18">
        <f>B116-'DAL Data'!C108</f>
        <v>-2</v>
      </c>
      <c r="K116" s="17">
        <f>D116-'DAL Data'!D108</f>
        <v>7</v>
      </c>
      <c r="L116" s="20">
        <f t="shared" si="18"/>
        <v>5</v>
      </c>
      <c r="M116" s="20">
        <f t="shared" si="19"/>
        <v>9</v>
      </c>
      <c r="N116" s="18"/>
      <c r="O116" s="16" t="s">
        <v>113</v>
      </c>
      <c r="P116" s="18">
        <f>C116-'VHL Data'!C108</f>
        <v>31</v>
      </c>
      <c r="Q116" s="17">
        <f>E116-'VHL Data'!E108-'VHL Data'!F108</f>
        <v>11</v>
      </c>
      <c r="R116" s="18">
        <f>B116+D116-'VHL Data'!D108</f>
        <v>146</v>
      </c>
      <c r="S116" s="20">
        <f t="shared" si="20"/>
        <v>188</v>
      </c>
      <c r="T116" s="20">
        <f t="shared" si="21"/>
        <v>188</v>
      </c>
      <c r="U116" s="20"/>
      <c r="V116" s="20">
        <f>'VHL Data'!D108+'VHL Data'!F108-'DAL Data'!C108-'DAL Data'!D108-'DAL Data'!E108</f>
        <v>-137</v>
      </c>
      <c r="W116" s="20">
        <f>'VHL Data'!D108-'DAL Data'!C108-'DAL Data'!D108</f>
        <v>-141</v>
      </c>
      <c r="X116" s="20"/>
      <c r="Y116" s="16" t="s">
        <v>113</v>
      </c>
      <c r="Z116" s="24">
        <f t="shared" si="22"/>
        <v>188</v>
      </c>
      <c r="AA116" s="27">
        <f t="shared" si="23"/>
        <v>7.0689979319420943E-3</v>
      </c>
      <c r="AB116" s="13"/>
      <c r="AC116" s="13"/>
      <c r="AD116" s="13"/>
    </row>
    <row r="117" spans="1:30" ht="17">
      <c r="A117" s="31" t="s">
        <v>114</v>
      </c>
      <c r="B117" s="32">
        <v>7791</v>
      </c>
      <c r="C117" s="32">
        <v>26624</v>
      </c>
      <c r="D117" s="32">
        <v>2814</v>
      </c>
      <c r="E117" s="33">
        <v>79</v>
      </c>
      <c r="F117" s="32">
        <v>37308</v>
      </c>
      <c r="G117" s="33">
        <v>251</v>
      </c>
      <c r="I117" s="16" t="s">
        <v>114</v>
      </c>
      <c r="J117" s="18">
        <f>B117-'DAL Data'!C109</f>
        <v>-8</v>
      </c>
      <c r="K117" s="17">
        <f>D117-'DAL Data'!D109</f>
        <v>25</v>
      </c>
      <c r="L117" s="20">
        <f t="shared" si="18"/>
        <v>17</v>
      </c>
      <c r="M117" s="20">
        <f t="shared" si="19"/>
        <v>33</v>
      </c>
      <c r="N117" s="18"/>
      <c r="O117" s="16" t="s">
        <v>114</v>
      </c>
      <c r="P117" s="18">
        <f>C117-'VHL Data'!C109</f>
        <v>52</v>
      </c>
      <c r="Q117" s="17">
        <f>E117-'VHL Data'!E109-'VHL Data'!F109</f>
        <v>-5</v>
      </c>
      <c r="R117" s="18">
        <f>B117+D117-'VHL Data'!D109</f>
        <v>136</v>
      </c>
      <c r="S117" s="20">
        <f t="shared" si="20"/>
        <v>183</v>
      </c>
      <c r="T117" s="20">
        <f t="shared" si="21"/>
        <v>193</v>
      </c>
      <c r="U117" s="20"/>
      <c r="V117" s="20">
        <f>'VHL Data'!D109+'VHL Data'!F109-'DAL Data'!C109-'DAL Data'!D109-'DAL Data'!E109</f>
        <v>-142</v>
      </c>
      <c r="W117" s="20">
        <f>'VHL Data'!D109-'DAL Data'!C109-'DAL Data'!D109</f>
        <v>-119</v>
      </c>
      <c r="X117" s="20"/>
      <c r="Y117" s="16" t="s">
        <v>114</v>
      </c>
      <c r="Z117" s="24">
        <f t="shared" si="22"/>
        <v>183</v>
      </c>
      <c r="AA117" s="27">
        <f t="shared" si="23"/>
        <v>4.9051141846252816E-3</v>
      </c>
      <c r="AB117" s="13"/>
      <c r="AC117" s="13"/>
      <c r="AD117" s="13"/>
    </row>
    <row r="118" spans="1:30" ht="32">
      <c r="A118" s="31" t="s">
        <v>115</v>
      </c>
      <c r="B118" s="32">
        <v>1940</v>
      </c>
      <c r="C118" s="32">
        <v>6523</v>
      </c>
      <c r="D118" s="33">
        <v>558</v>
      </c>
      <c r="E118" s="33">
        <v>6</v>
      </c>
      <c r="F118" s="32">
        <v>9027</v>
      </c>
      <c r="G118" s="33">
        <v>26</v>
      </c>
      <c r="I118" s="16" t="s">
        <v>115</v>
      </c>
      <c r="J118" s="18">
        <f>B118-'DAL Data'!C110</f>
        <v>1</v>
      </c>
      <c r="K118" s="17">
        <f>D118-'DAL Data'!D110</f>
        <v>61</v>
      </c>
      <c r="L118" s="20">
        <f t="shared" si="18"/>
        <v>62</v>
      </c>
      <c r="M118" s="20">
        <f t="shared" si="19"/>
        <v>62</v>
      </c>
      <c r="N118" s="18"/>
      <c r="O118" s="16" t="s">
        <v>115</v>
      </c>
      <c r="P118" s="18">
        <f>C118-'VHL Data'!C110</f>
        <v>8</v>
      </c>
      <c r="Q118" s="17">
        <f>E118-'VHL Data'!E110-'VHL Data'!F110</f>
        <v>-8</v>
      </c>
      <c r="R118" s="18">
        <f>B118+D118-'VHL Data'!D110</f>
        <v>94</v>
      </c>
      <c r="S118" s="20">
        <f t="shared" si="20"/>
        <v>94</v>
      </c>
      <c r="T118" s="20">
        <f t="shared" si="21"/>
        <v>110</v>
      </c>
      <c r="U118" s="20"/>
      <c r="V118" s="20">
        <f>'VHL Data'!D110+'VHL Data'!F110-'DAL Data'!C110-'DAL Data'!D110-'DAL Data'!E110</f>
        <v>-38</v>
      </c>
      <c r="W118" s="20">
        <f>'VHL Data'!D110-'DAL Data'!C110-'DAL Data'!D110</f>
        <v>-32</v>
      </c>
      <c r="X118" s="20"/>
      <c r="Y118" s="16" t="s">
        <v>115</v>
      </c>
      <c r="Z118" s="24">
        <f t="shared" si="22"/>
        <v>94</v>
      </c>
      <c r="AA118" s="27">
        <f t="shared" si="23"/>
        <v>1.0413204829954581E-2</v>
      </c>
      <c r="AB118" s="13"/>
      <c r="AC118" s="13"/>
      <c r="AD118" s="13"/>
    </row>
    <row r="119" spans="1:30" ht="32">
      <c r="A119" s="31" t="s">
        <v>116</v>
      </c>
      <c r="B119" s="32">
        <v>4794</v>
      </c>
      <c r="C119" s="32">
        <v>24953</v>
      </c>
      <c r="D119" s="32">
        <v>1698</v>
      </c>
      <c r="E119" s="33">
        <v>37</v>
      </c>
      <c r="F119" s="32">
        <v>31482</v>
      </c>
      <c r="G119" s="33">
        <v>205</v>
      </c>
      <c r="I119" s="16" t="s">
        <v>116</v>
      </c>
      <c r="J119" s="18">
        <f>B119-'DAL Data'!C111</f>
        <v>57</v>
      </c>
      <c r="K119" s="17">
        <f>D119-'DAL Data'!D111</f>
        <v>38</v>
      </c>
      <c r="L119" s="20">
        <f t="shared" si="18"/>
        <v>95</v>
      </c>
      <c r="M119" s="20">
        <f t="shared" si="19"/>
        <v>95</v>
      </c>
      <c r="N119" s="18"/>
      <c r="O119" s="16" t="s">
        <v>116</v>
      </c>
      <c r="P119" s="18">
        <f>C119-'VHL Data'!C111</f>
        <v>127</v>
      </c>
      <c r="Q119" s="17">
        <f>E119-'VHL Data'!E111-'VHL Data'!F111</f>
        <v>18</v>
      </c>
      <c r="R119" s="18">
        <f>B119+D119-'VHL Data'!D111</f>
        <v>163</v>
      </c>
      <c r="S119" s="20">
        <f t="shared" si="20"/>
        <v>308</v>
      </c>
      <c r="T119" s="20">
        <f t="shared" si="21"/>
        <v>308</v>
      </c>
      <c r="U119" s="20"/>
      <c r="V119" s="20">
        <f>'VHL Data'!D111+'VHL Data'!F111-'DAL Data'!C111-'DAL Data'!D111-'DAL Data'!E111</f>
        <v>-77</v>
      </c>
      <c r="W119" s="20">
        <f>'VHL Data'!D111-'DAL Data'!C111-'DAL Data'!D111</f>
        <v>-68</v>
      </c>
      <c r="X119" s="20"/>
      <c r="Y119" s="16" t="s">
        <v>116</v>
      </c>
      <c r="Z119" s="24">
        <f t="shared" si="22"/>
        <v>308</v>
      </c>
      <c r="AA119" s="27">
        <f t="shared" si="23"/>
        <v>9.7833682739343116E-3</v>
      </c>
      <c r="AB119" s="13"/>
      <c r="AC119" s="13"/>
      <c r="AD119" s="13"/>
    </row>
    <row r="120" spans="1:30" ht="17">
      <c r="A120" s="31" t="s">
        <v>117</v>
      </c>
      <c r="B120" s="32">
        <v>1276</v>
      </c>
      <c r="C120" s="32">
        <v>6203</v>
      </c>
      <c r="D120" s="33">
        <v>369</v>
      </c>
      <c r="E120" s="33">
        <v>1</v>
      </c>
      <c r="F120" s="32">
        <v>7849</v>
      </c>
      <c r="G120" s="33">
        <v>16</v>
      </c>
      <c r="I120" s="16" t="s">
        <v>117</v>
      </c>
      <c r="J120" s="18">
        <f>B120-'DAL Data'!C112</f>
        <v>0</v>
      </c>
      <c r="K120" s="17">
        <f>D120-'DAL Data'!D112</f>
        <v>1</v>
      </c>
      <c r="L120" s="20">
        <f t="shared" si="18"/>
        <v>1</v>
      </c>
      <c r="M120" s="20">
        <f t="shared" si="19"/>
        <v>1</v>
      </c>
      <c r="N120" s="18"/>
      <c r="O120" s="16" t="s">
        <v>117</v>
      </c>
      <c r="P120" s="18">
        <f>C120-'VHL Data'!C112</f>
        <v>5</v>
      </c>
      <c r="Q120" s="17">
        <f>E120-'VHL Data'!E112-'VHL Data'!F112</f>
        <v>-3</v>
      </c>
      <c r="R120" s="18">
        <f>B120+D120-'VHL Data'!D112</f>
        <v>18</v>
      </c>
      <c r="S120" s="20">
        <f t="shared" si="20"/>
        <v>20</v>
      </c>
      <c r="T120" s="20">
        <f t="shared" si="21"/>
        <v>26</v>
      </c>
      <c r="U120" s="20"/>
      <c r="V120" s="20">
        <f>'VHL Data'!D112+'VHL Data'!F112-'DAL Data'!C112-'DAL Data'!D112-'DAL Data'!E112</f>
        <v>-17</v>
      </c>
      <c r="W120" s="20">
        <f>'VHL Data'!D112-'DAL Data'!C112-'DAL Data'!D112</f>
        <v>-17</v>
      </c>
      <c r="X120" s="20"/>
      <c r="Y120" s="16" t="s">
        <v>117</v>
      </c>
      <c r="Z120" s="24">
        <f t="shared" si="22"/>
        <v>20</v>
      </c>
      <c r="AA120" s="27">
        <f t="shared" si="23"/>
        <v>2.5480952987641738E-3</v>
      </c>
      <c r="AB120" s="13"/>
      <c r="AC120" s="13"/>
      <c r="AD120" s="13"/>
    </row>
    <row r="121" spans="1:30" ht="17">
      <c r="A121" s="31" t="s">
        <v>118</v>
      </c>
      <c r="B121" s="32">
        <v>2753</v>
      </c>
      <c r="C121" s="32">
        <v>4962</v>
      </c>
      <c r="D121" s="33">
        <v>631</v>
      </c>
      <c r="E121" s="33">
        <v>25</v>
      </c>
      <c r="F121" s="32">
        <v>8371</v>
      </c>
      <c r="G121" s="33">
        <v>0</v>
      </c>
      <c r="I121" s="16" t="s">
        <v>118</v>
      </c>
      <c r="J121" s="18">
        <f>B121-'DAL Data'!C113</f>
        <v>-7</v>
      </c>
      <c r="K121" s="17">
        <f>D121-'DAL Data'!D113</f>
        <v>7</v>
      </c>
      <c r="L121" s="20">
        <f t="shared" si="18"/>
        <v>0</v>
      </c>
      <c r="M121" s="20">
        <f t="shared" si="19"/>
        <v>14</v>
      </c>
      <c r="N121" s="18"/>
      <c r="O121" s="16" t="s">
        <v>118</v>
      </c>
      <c r="P121" s="18">
        <f>C121-'VHL Data'!C113</f>
        <v>4</v>
      </c>
      <c r="Q121" s="17">
        <f>E121-'VHL Data'!E113-'VHL Data'!F113</f>
        <v>22</v>
      </c>
      <c r="R121" s="18">
        <f>B121+D121-'VHL Data'!D113</f>
        <v>56</v>
      </c>
      <c r="S121" s="20">
        <f t="shared" si="20"/>
        <v>82</v>
      </c>
      <c r="T121" s="20">
        <f t="shared" si="21"/>
        <v>82</v>
      </c>
      <c r="U121" s="20"/>
      <c r="V121" s="20">
        <f>'VHL Data'!D113+'VHL Data'!F113-'DAL Data'!C113-'DAL Data'!D113-'DAL Data'!E113</f>
        <v>-66</v>
      </c>
      <c r="W121" s="20">
        <f>'VHL Data'!D113-'DAL Data'!C113-'DAL Data'!D113</f>
        <v>-56</v>
      </c>
      <c r="X121" s="20"/>
      <c r="Y121" s="16" t="s">
        <v>118</v>
      </c>
      <c r="Z121" s="24">
        <f t="shared" si="22"/>
        <v>82</v>
      </c>
      <c r="AA121" s="27">
        <f t="shared" si="23"/>
        <v>9.7957233305459319E-3</v>
      </c>
      <c r="AB121" s="13"/>
      <c r="AC121" s="13"/>
      <c r="AD121" s="13"/>
    </row>
    <row r="122" spans="1:30" ht="17">
      <c r="A122" s="31" t="s">
        <v>119</v>
      </c>
      <c r="B122" s="32">
        <v>1101</v>
      </c>
      <c r="C122" s="32">
        <v>5154</v>
      </c>
      <c r="D122" s="33">
        <v>278</v>
      </c>
      <c r="E122" s="33">
        <v>9</v>
      </c>
      <c r="F122" s="32">
        <v>6542</v>
      </c>
      <c r="G122" s="33">
        <v>51</v>
      </c>
      <c r="I122" s="16" t="s">
        <v>119</v>
      </c>
      <c r="J122" s="18">
        <f>B122-'DAL Data'!C114</f>
        <v>0</v>
      </c>
      <c r="K122" s="17">
        <f>D122-'DAL Data'!D114</f>
        <v>3</v>
      </c>
      <c r="L122" s="20">
        <f t="shared" si="18"/>
        <v>3</v>
      </c>
      <c r="M122" s="20">
        <f t="shared" si="19"/>
        <v>3</v>
      </c>
      <c r="N122" s="18"/>
      <c r="O122" s="16" t="s">
        <v>119</v>
      </c>
      <c r="P122" s="18">
        <f>C122-'VHL Data'!C114</f>
        <v>-2</v>
      </c>
      <c r="Q122" s="17">
        <f>E122-'VHL Data'!E114-'VHL Data'!F114</f>
        <v>7</v>
      </c>
      <c r="R122" s="18">
        <f>B122+D122-'VHL Data'!D114</f>
        <v>9</v>
      </c>
      <c r="S122" s="20">
        <f t="shared" si="20"/>
        <v>14</v>
      </c>
      <c r="T122" s="20">
        <f t="shared" si="21"/>
        <v>18</v>
      </c>
      <c r="U122" s="20"/>
      <c r="V122" s="20">
        <f>'VHL Data'!D114+'VHL Data'!F114-'DAL Data'!C114-'DAL Data'!D114-'DAL Data'!E114</f>
        <v>-8</v>
      </c>
      <c r="W122" s="20">
        <f>'VHL Data'!D114-'DAL Data'!C114-'DAL Data'!D114</f>
        <v>-6</v>
      </c>
      <c r="X122" s="20"/>
      <c r="Y122" s="16" t="s">
        <v>119</v>
      </c>
      <c r="Z122" s="24">
        <f t="shared" si="22"/>
        <v>14</v>
      </c>
      <c r="AA122" s="27">
        <f t="shared" si="23"/>
        <v>2.1400183430143687E-3</v>
      </c>
      <c r="AB122" s="13"/>
      <c r="AC122" s="13"/>
      <c r="AD122" s="13"/>
    </row>
    <row r="123" spans="1:30" ht="32">
      <c r="A123" s="31" t="s">
        <v>120</v>
      </c>
      <c r="B123" s="32">
        <v>3372</v>
      </c>
      <c r="C123" s="32">
        <v>11857</v>
      </c>
      <c r="D123" s="33">
        <v>956</v>
      </c>
      <c r="E123" s="33">
        <v>24</v>
      </c>
      <c r="F123" s="32">
        <v>16209</v>
      </c>
      <c r="G123" s="33">
        <v>146</v>
      </c>
      <c r="I123" s="16" t="s">
        <v>120</v>
      </c>
      <c r="J123" s="18">
        <f>B123-'DAL Data'!C115</f>
        <v>-3</v>
      </c>
      <c r="K123" s="17">
        <f>D123-'DAL Data'!D115</f>
        <v>72</v>
      </c>
      <c r="L123" s="20">
        <f t="shared" si="18"/>
        <v>69</v>
      </c>
      <c r="M123" s="20">
        <f t="shared" si="19"/>
        <v>75</v>
      </c>
      <c r="N123" s="18"/>
      <c r="O123" s="16" t="s">
        <v>120</v>
      </c>
      <c r="P123" s="18">
        <f>C123-'VHL Data'!C115</f>
        <v>14</v>
      </c>
      <c r="Q123" s="17">
        <f>E123-'VHL Data'!E115-'VHL Data'!F115</f>
        <v>-9</v>
      </c>
      <c r="R123" s="18">
        <f>B123+D123-'VHL Data'!D115</f>
        <v>120</v>
      </c>
      <c r="S123" s="20">
        <f t="shared" si="20"/>
        <v>125</v>
      </c>
      <c r="T123" s="20">
        <f t="shared" si="21"/>
        <v>143</v>
      </c>
      <c r="U123" s="20"/>
      <c r="V123" s="20">
        <f>'VHL Data'!D115+'VHL Data'!F115-'DAL Data'!C115-'DAL Data'!D115-'DAL Data'!E115</f>
        <v>-112</v>
      </c>
      <c r="W123" s="20">
        <f>'VHL Data'!D115-'DAL Data'!C115-'DAL Data'!D115</f>
        <v>-51</v>
      </c>
      <c r="X123" s="20"/>
      <c r="Y123" s="16" t="s">
        <v>120</v>
      </c>
      <c r="Z123" s="24">
        <f t="shared" si="22"/>
        <v>125</v>
      </c>
      <c r="AA123" s="27">
        <f t="shared" si="23"/>
        <v>7.7117650687889448E-3</v>
      </c>
      <c r="AB123" s="13"/>
      <c r="AC123" s="13"/>
      <c r="AD123" s="13"/>
    </row>
    <row r="124" spans="1:30" ht="17">
      <c r="A124" s="31" t="s">
        <v>121</v>
      </c>
      <c r="B124" s="33">
        <v>732</v>
      </c>
      <c r="C124" s="32">
        <v>7191</v>
      </c>
      <c r="D124" s="33">
        <v>525</v>
      </c>
      <c r="E124" s="33">
        <v>9</v>
      </c>
      <c r="F124" s="32">
        <v>8457</v>
      </c>
      <c r="G124" s="33">
        <v>14</v>
      </c>
      <c r="I124" s="16" t="s">
        <v>121</v>
      </c>
      <c r="J124" s="18">
        <f>B124-'DAL Data'!C116</f>
        <v>-1</v>
      </c>
      <c r="K124" s="17">
        <f>D124-'DAL Data'!D116</f>
        <v>5</v>
      </c>
      <c r="L124" s="20">
        <f t="shared" si="18"/>
        <v>4</v>
      </c>
      <c r="M124" s="20">
        <f t="shared" si="19"/>
        <v>6</v>
      </c>
      <c r="N124" s="18"/>
      <c r="O124" s="16" t="s">
        <v>121</v>
      </c>
      <c r="P124" s="18">
        <f>C124-'VHL Data'!C116</f>
        <v>12</v>
      </c>
      <c r="Q124" s="17">
        <f>E124-'VHL Data'!E116-'VHL Data'!F116</f>
        <v>2</v>
      </c>
      <c r="R124" s="18">
        <f>B124+D124-'VHL Data'!D116</f>
        <v>30</v>
      </c>
      <c r="S124" s="20">
        <f t="shared" si="20"/>
        <v>44</v>
      </c>
      <c r="T124" s="20">
        <f t="shared" si="21"/>
        <v>44</v>
      </c>
      <c r="U124" s="20"/>
      <c r="V124" s="20">
        <f>'VHL Data'!D116+'VHL Data'!F116-'DAL Data'!C116-'DAL Data'!D116-'DAL Data'!E116</f>
        <v>-26</v>
      </c>
      <c r="W124" s="20">
        <f>'VHL Data'!D116-'DAL Data'!C116-'DAL Data'!D116</f>
        <v>-26</v>
      </c>
      <c r="X124" s="20"/>
      <c r="Y124" s="16" t="s">
        <v>121</v>
      </c>
      <c r="Z124" s="24">
        <f t="shared" si="22"/>
        <v>44</v>
      </c>
      <c r="AA124" s="27">
        <f t="shared" si="23"/>
        <v>5.2027905876788462E-3</v>
      </c>
      <c r="AB124" s="13"/>
      <c r="AC124" s="13"/>
      <c r="AD124" s="13"/>
    </row>
    <row r="125" spans="1:30" ht="32">
      <c r="A125" s="31" t="s">
        <v>122</v>
      </c>
      <c r="B125" s="32">
        <v>1476</v>
      </c>
      <c r="C125" s="32">
        <v>5537</v>
      </c>
      <c r="D125" s="33">
        <v>391</v>
      </c>
      <c r="E125" s="33">
        <v>5</v>
      </c>
      <c r="F125" s="32">
        <v>7409</v>
      </c>
      <c r="G125" s="33">
        <v>14</v>
      </c>
      <c r="I125" s="16" t="s">
        <v>122</v>
      </c>
      <c r="J125" s="18">
        <f>B125-'DAL Data'!C117</f>
        <v>1</v>
      </c>
      <c r="K125" s="17">
        <f>D125-'DAL Data'!D117</f>
        <v>11</v>
      </c>
      <c r="L125" s="20">
        <f t="shared" si="18"/>
        <v>12</v>
      </c>
      <c r="M125" s="20">
        <f t="shared" si="19"/>
        <v>12</v>
      </c>
      <c r="N125" s="18"/>
      <c r="O125" s="16" t="s">
        <v>122</v>
      </c>
      <c r="P125" s="18">
        <f>C125-'VHL Data'!C117</f>
        <v>15</v>
      </c>
      <c r="Q125" s="17">
        <f>E125-'VHL Data'!E117-'VHL Data'!F117</f>
        <v>5</v>
      </c>
      <c r="R125" s="18">
        <f>B125+D125-'VHL Data'!D117</f>
        <v>59</v>
      </c>
      <c r="S125" s="20">
        <f t="shared" si="20"/>
        <v>79</v>
      </c>
      <c r="T125" s="20">
        <f t="shared" si="21"/>
        <v>79</v>
      </c>
      <c r="U125" s="20"/>
      <c r="V125" s="20">
        <f>'VHL Data'!D117+'VHL Data'!F117-'DAL Data'!C117-'DAL Data'!D117-'DAL Data'!E117</f>
        <v>-60</v>
      </c>
      <c r="W125" s="20">
        <f>'VHL Data'!D117-'DAL Data'!C117-'DAL Data'!D117</f>
        <v>-47</v>
      </c>
      <c r="X125" s="20"/>
      <c r="Y125" s="16" t="s">
        <v>122</v>
      </c>
      <c r="Z125" s="24">
        <f t="shared" si="22"/>
        <v>79</v>
      </c>
      <c r="AA125" s="27">
        <f t="shared" si="23"/>
        <v>1.0662707517883655E-2</v>
      </c>
      <c r="AB125" s="13"/>
      <c r="AC125" s="13"/>
      <c r="AD125" s="13"/>
    </row>
    <row r="126" spans="1:30" ht="32">
      <c r="A126" s="31" t="s">
        <v>123</v>
      </c>
      <c r="B126" s="32">
        <v>15246</v>
      </c>
      <c r="C126" s="32">
        <v>34552</v>
      </c>
      <c r="D126" s="32">
        <v>4713</v>
      </c>
      <c r="E126" s="33">
        <v>4</v>
      </c>
      <c r="F126" s="32">
        <v>54515</v>
      </c>
      <c r="G126" s="33">
        <v>410</v>
      </c>
      <c r="I126" s="16" t="s">
        <v>123</v>
      </c>
      <c r="J126" s="18">
        <f>B126-'DAL Data'!C118</f>
        <v>-10</v>
      </c>
      <c r="K126" s="17">
        <f>D126-'DAL Data'!D118</f>
        <v>7</v>
      </c>
      <c r="L126" s="20">
        <f t="shared" si="18"/>
        <v>-3</v>
      </c>
      <c r="M126" s="20">
        <f t="shared" si="19"/>
        <v>17</v>
      </c>
      <c r="N126" s="18"/>
      <c r="O126" s="16" t="s">
        <v>123</v>
      </c>
      <c r="P126" s="18">
        <f>C126-'VHL Data'!C118</f>
        <v>2</v>
      </c>
      <c r="Q126" s="17">
        <f>E126-'VHL Data'!E118-'VHL Data'!F118</f>
        <v>-31</v>
      </c>
      <c r="R126" s="18">
        <f>B126+D126-'VHL Data'!D118</f>
        <v>402</v>
      </c>
      <c r="S126" s="20">
        <f t="shared" si="20"/>
        <v>373</v>
      </c>
      <c r="T126" s="20">
        <f t="shared" si="21"/>
        <v>435</v>
      </c>
      <c r="U126" s="20"/>
      <c r="V126" s="20">
        <f>'VHL Data'!D118+'VHL Data'!F118-'DAL Data'!C118-'DAL Data'!D118-'DAL Data'!E118</f>
        <v>-470</v>
      </c>
      <c r="W126" s="20">
        <f>'VHL Data'!D118-'DAL Data'!C118-'DAL Data'!D118</f>
        <v>-405</v>
      </c>
      <c r="X126" s="20"/>
      <c r="Y126" s="16" t="s">
        <v>123</v>
      </c>
      <c r="Z126" s="24">
        <f t="shared" si="22"/>
        <v>373</v>
      </c>
      <c r="AA126" s="27">
        <f t="shared" si="23"/>
        <v>6.8421535357241128E-3</v>
      </c>
      <c r="AB126" s="13"/>
      <c r="AC126" s="13"/>
      <c r="AD126" s="13"/>
    </row>
    <row r="127" spans="1:30" ht="17">
      <c r="A127" s="31" t="s">
        <v>124</v>
      </c>
      <c r="B127" s="32">
        <v>12221</v>
      </c>
      <c r="C127" s="32">
        <v>40281</v>
      </c>
      <c r="D127" s="32">
        <v>4515</v>
      </c>
      <c r="E127" s="33">
        <v>136</v>
      </c>
      <c r="F127" s="32">
        <v>57153</v>
      </c>
      <c r="G127" s="33">
        <v>393</v>
      </c>
      <c r="I127" s="16" t="s">
        <v>124</v>
      </c>
      <c r="J127" s="18">
        <f>B127-'DAL Data'!C119</f>
        <v>9</v>
      </c>
      <c r="K127" s="17">
        <f>D127-'DAL Data'!D119</f>
        <v>56</v>
      </c>
      <c r="L127" s="20">
        <f t="shared" si="18"/>
        <v>65</v>
      </c>
      <c r="M127" s="20">
        <f t="shared" si="19"/>
        <v>65</v>
      </c>
      <c r="N127" s="18"/>
      <c r="O127" s="16" t="s">
        <v>124</v>
      </c>
      <c r="P127" s="18">
        <f>C127-'VHL Data'!C119</f>
        <v>-83</v>
      </c>
      <c r="Q127" s="17">
        <f>E127-'VHL Data'!E119-'VHL Data'!F119</f>
        <v>9</v>
      </c>
      <c r="R127" s="18">
        <f>B127+D127-'VHL Data'!D119</f>
        <v>342</v>
      </c>
      <c r="S127" s="20">
        <f t="shared" si="20"/>
        <v>268</v>
      </c>
      <c r="T127" s="20">
        <f t="shared" si="21"/>
        <v>434</v>
      </c>
      <c r="U127" s="20"/>
      <c r="V127" s="20">
        <f>'VHL Data'!D119+'VHL Data'!F119-'DAL Data'!C119-'DAL Data'!D119-'DAL Data'!E119</f>
        <v>-349</v>
      </c>
      <c r="W127" s="20">
        <f>'VHL Data'!D119-'DAL Data'!C119-'DAL Data'!D119</f>
        <v>-277</v>
      </c>
      <c r="X127" s="20"/>
      <c r="Y127" s="16" t="s">
        <v>124</v>
      </c>
      <c r="Z127" s="24">
        <f t="shared" si="22"/>
        <v>268</v>
      </c>
      <c r="AA127" s="27">
        <f t="shared" si="23"/>
        <v>4.6891676727380894E-3</v>
      </c>
      <c r="AB127" s="13"/>
      <c r="AC127" s="13"/>
      <c r="AD127" s="13"/>
    </row>
    <row r="128" spans="1:30" ht="17">
      <c r="A128" s="31" t="s">
        <v>125</v>
      </c>
      <c r="B128" s="32">
        <v>2526</v>
      </c>
      <c r="C128" s="32">
        <v>5744</v>
      </c>
      <c r="D128" s="33">
        <v>888</v>
      </c>
      <c r="E128" s="33">
        <v>20</v>
      </c>
      <c r="F128" s="32">
        <v>9178</v>
      </c>
      <c r="G128" s="33">
        <v>0</v>
      </c>
      <c r="I128" s="16" t="s">
        <v>125</v>
      </c>
      <c r="J128" s="18">
        <f>B128-'DAL Data'!C120</f>
        <v>-2</v>
      </c>
      <c r="K128" s="17">
        <f>D128-'DAL Data'!D120</f>
        <v>9</v>
      </c>
      <c r="L128" s="20">
        <f t="shared" si="18"/>
        <v>7</v>
      </c>
      <c r="M128" s="20">
        <f t="shared" si="19"/>
        <v>11</v>
      </c>
      <c r="N128" s="18"/>
      <c r="O128" s="16" t="s">
        <v>125</v>
      </c>
      <c r="P128" s="18">
        <f>C128-'VHL Data'!C120</f>
        <v>-11</v>
      </c>
      <c r="Q128" s="17">
        <f>E128-'VHL Data'!E120-'VHL Data'!F120</f>
        <v>13</v>
      </c>
      <c r="R128" s="18">
        <f>B128+D128-'VHL Data'!D120</f>
        <v>54</v>
      </c>
      <c r="S128" s="20">
        <f t="shared" si="20"/>
        <v>56</v>
      </c>
      <c r="T128" s="20">
        <f t="shared" si="21"/>
        <v>78</v>
      </c>
      <c r="U128" s="20"/>
      <c r="V128" s="20">
        <f>'VHL Data'!D120+'VHL Data'!F120-'DAL Data'!C120-'DAL Data'!D120-'DAL Data'!E120</f>
        <v>-59</v>
      </c>
      <c r="W128" s="20">
        <f>'VHL Data'!D120-'DAL Data'!C120-'DAL Data'!D120</f>
        <v>-47</v>
      </c>
      <c r="X128" s="20"/>
      <c r="Y128" s="16" t="s">
        <v>125</v>
      </c>
      <c r="Z128" s="24">
        <f t="shared" si="22"/>
        <v>56</v>
      </c>
      <c r="AA128" s="27">
        <f t="shared" si="23"/>
        <v>6.1015471780344298E-3</v>
      </c>
      <c r="AB128" s="13"/>
      <c r="AC128" s="13"/>
      <c r="AD128" s="13"/>
    </row>
    <row r="129" spans="1:30" ht="17">
      <c r="A129" s="31" t="s">
        <v>126</v>
      </c>
      <c r="B129" s="32">
        <v>8547</v>
      </c>
      <c r="C129" s="32">
        <v>24987</v>
      </c>
      <c r="D129" s="32">
        <v>2973</v>
      </c>
      <c r="E129" s="32">
        <v>2446</v>
      </c>
      <c r="F129" s="32">
        <v>38953</v>
      </c>
      <c r="G129" s="33">
        <v>0</v>
      </c>
      <c r="I129" s="16" t="s">
        <v>126</v>
      </c>
      <c r="J129" s="18">
        <f>B129-'DAL Data'!C121</f>
        <v>43</v>
      </c>
      <c r="K129" s="17">
        <f>D129-'DAL Data'!D121</f>
        <v>22</v>
      </c>
      <c r="L129" s="20">
        <f t="shared" si="18"/>
        <v>65</v>
      </c>
      <c r="M129" s="20">
        <f t="shared" si="19"/>
        <v>65</v>
      </c>
      <c r="N129" s="18"/>
      <c r="O129" s="16" t="s">
        <v>126</v>
      </c>
      <c r="P129" s="18">
        <f>C129-'VHL Data'!C121</f>
        <v>1375</v>
      </c>
      <c r="Q129" s="17">
        <f>E129-'VHL Data'!E121-'VHL Data'!F121</f>
        <v>2413</v>
      </c>
      <c r="R129" s="18">
        <f>B129+D129-'VHL Data'!D121</f>
        <v>204</v>
      </c>
      <c r="S129" s="20">
        <f t="shared" si="20"/>
        <v>3992</v>
      </c>
      <c r="T129" s="20">
        <f t="shared" si="21"/>
        <v>3992</v>
      </c>
      <c r="U129" s="20"/>
      <c r="V129" s="20">
        <f>'VHL Data'!D121+'VHL Data'!F121-'DAL Data'!C121-'DAL Data'!D121-'DAL Data'!E121</f>
        <v>-189</v>
      </c>
      <c r="W129" s="20">
        <f>'VHL Data'!D121-'DAL Data'!C121-'DAL Data'!D121</f>
        <v>-139</v>
      </c>
      <c r="X129" s="20"/>
      <c r="Y129" s="16" t="s">
        <v>126</v>
      </c>
      <c r="Z129" s="24">
        <f t="shared" si="22"/>
        <v>3992</v>
      </c>
      <c r="AA129" s="27">
        <f t="shared" si="23"/>
        <v>0.10248247888480989</v>
      </c>
      <c r="AB129" s="13"/>
      <c r="AC129" s="13"/>
      <c r="AD129" s="13"/>
    </row>
    <row r="130" spans="1:30" ht="17">
      <c r="A130" s="31" t="s">
        <v>127</v>
      </c>
      <c r="B130" s="33">
        <v>879</v>
      </c>
      <c r="C130" s="32">
        <v>2181</v>
      </c>
      <c r="D130" s="33">
        <v>255</v>
      </c>
      <c r="E130" s="33">
        <v>0</v>
      </c>
      <c r="F130" s="32">
        <v>3315</v>
      </c>
      <c r="G130" s="33">
        <v>37</v>
      </c>
      <c r="I130" s="16" t="s">
        <v>127</v>
      </c>
      <c r="J130" s="18">
        <f>B130-'DAL Data'!C122</f>
        <v>0</v>
      </c>
      <c r="K130" s="17">
        <f>D130-'DAL Data'!D122</f>
        <v>0</v>
      </c>
      <c r="L130" s="20">
        <f t="shared" si="18"/>
        <v>0</v>
      </c>
      <c r="M130" s="20">
        <f t="shared" si="19"/>
        <v>0</v>
      </c>
      <c r="N130" s="18"/>
      <c r="O130" s="16" t="s">
        <v>127</v>
      </c>
      <c r="P130" s="18">
        <f>C130-'VHL Data'!C122</f>
        <v>1</v>
      </c>
      <c r="Q130" s="17">
        <f>E130-'VHL Data'!E122-'VHL Data'!F122</f>
        <v>0</v>
      </c>
      <c r="R130" s="18">
        <f>B130+D130-'VHL Data'!D122</f>
        <v>14</v>
      </c>
      <c r="S130" s="20">
        <f t="shared" si="20"/>
        <v>15</v>
      </c>
      <c r="T130" s="20">
        <f t="shared" si="21"/>
        <v>15</v>
      </c>
      <c r="U130" s="20"/>
      <c r="V130" s="20">
        <f>'VHL Data'!D122+'VHL Data'!F122-'DAL Data'!C122-'DAL Data'!D122-'DAL Data'!E122</f>
        <v>-19</v>
      </c>
      <c r="W130" s="20">
        <f>'VHL Data'!D122-'DAL Data'!C122-'DAL Data'!D122</f>
        <v>-14</v>
      </c>
      <c r="X130" s="20"/>
      <c r="Y130" s="16" t="s">
        <v>127</v>
      </c>
      <c r="Z130" s="24">
        <f t="shared" si="22"/>
        <v>15</v>
      </c>
      <c r="AA130" s="27">
        <f t="shared" si="23"/>
        <v>4.5248868778280547E-3</v>
      </c>
      <c r="AB130" s="13"/>
      <c r="AC130" s="13"/>
      <c r="AD130" s="13"/>
    </row>
    <row r="131" spans="1:30" ht="17">
      <c r="A131" s="31" t="s">
        <v>128</v>
      </c>
      <c r="B131" s="33">
        <v>611</v>
      </c>
      <c r="C131" s="32">
        <v>2565</v>
      </c>
      <c r="D131" s="33">
        <v>247</v>
      </c>
      <c r="E131" s="33">
        <v>14</v>
      </c>
      <c r="F131" s="32">
        <v>3437</v>
      </c>
      <c r="G131" s="33">
        <v>34</v>
      </c>
      <c r="I131" s="16" t="s">
        <v>128</v>
      </c>
      <c r="J131" s="18">
        <f>B131-'DAL Data'!C123</f>
        <v>-1</v>
      </c>
      <c r="K131" s="17">
        <f>D131-'DAL Data'!D123</f>
        <v>2</v>
      </c>
      <c r="L131" s="20">
        <f t="shared" si="18"/>
        <v>1</v>
      </c>
      <c r="M131" s="20">
        <f t="shared" si="19"/>
        <v>3</v>
      </c>
      <c r="N131" s="18"/>
      <c r="O131" s="16" t="s">
        <v>128</v>
      </c>
      <c r="P131" s="18">
        <f>C131-'VHL Data'!C123</f>
        <v>1</v>
      </c>
      <c r="Q131" s="17">
        <f>E131-'VHL Data'!E123-'VHL Data'!F123</f>
        <v>13</v>
      </c>
      <c r="R131" s="18">
        <f>B131+D131-'VHL Data'!D123</f>
        <v>33</v>
      </c>
      <c r="S131" s="20">
        <f t="shared" si="20"/>
        <v>47</v>
      </c>
      <c r="T131" s="20">
        <f t="shared" si="21"/>
        <v>47</v>
      </c>
      <c r="U131" s="20"/>
      <c r="V131" s="20">
        <f>'VHL Data'!D123+'VHL Data'!F123-'DAL Data'!C123-'DAL Data'!D123-'DAL Data'!E123</f>
        <v>-31</v>
      </c>
      <c r="W131" s="20">
        <f>'VHL Data'!D123-'DAL Data'!C123-'DAL Data'!D123</f>
        <v>-32</v>
      </c>
      <c r="X131" s="20"/>
      <c r="Y131" s="16" t="s">
        <v>128</v>
      </c>
      <c r="Z131" s="24">
        <f t="shared" si="22"/>
        <v>47</v>
      </c>
      <c r="AA131" s="27">
        <f t="shared" si="23"/>
        <v>1.3674716322374164E-2</v>
      </c>
      <c r="AB131" s="13"/>
      <c r="AC131" s="13"/>
      <c r="AD131" s="13"/>
    </row>
    <row r="132" spans="1:30" ht="17">
      <c r="A132" s="31" t="s">
        <v>129</v>
      </c>
      <c r="B132" s="32">
        <v>2708</v>
      </c>
      <c r="C132" s="32">
        <v>8180</v>
      </c>
      <c r="D132" s="33">
        <v>669</v>
      </c>
      <c r="E132" s="33">
        <v>7</v>
      </c>
      <c r="F132" s="32">
        <v>11564</v>
      </c>
      <c r="G132" s="33">
        <v>76</v>
      </c>
      <c r="I132" s="16" t="s">
        <v>129</v>
      </c>
      <c r="J132" s="18">
        <f>B132-'DAL Data'!C124</f>
        <v>0</v>
      </c>
      <c r="K132" s="17">
        <f>D132-'DAL Data'!D124</f>
        <v>6</v>
      </c>
      <c r="L132" s="20">
        <f t="shared" si="18"/>
        <v>6</v>
      </c>
      <c r="M132" s="20">
        <f t="shared" si="19"/>
        <v>6</v>
      </c>
      <c r="N132" s="18"/>
      <c r="O132" s="16" t="s">
        <v>129</v>
      </c>
      <c r="P132" s="18">
        <f>C132-'VHL Data'!C124</f>
        <v>8</v>
      </c>
      <c r="Q132" s="17">
        <f>E132-'VHL Data'!E124-'VHL Data'!F124</f>
        <v>-7</v>
      </c>
      <c r="R132" s="18">
        <f>B132+D132-'VHL Data'!D124</f>
        <v>26</v>
      </c>
      <c r="S132" s="20">
        <f t="shared" si="20"/>
        <v>27</v>
      </c>
      <c r="T132" s="20">
        <f t="shared" si="21"/>
        <v>41</v>
      </c>
      <c r="U132" s="20"/>
      <c r="V132" s="20">
        <f>'VHL Data'!D124+'VHL Data'!F124-'DAL Data'!C124-'DAL Data'!D124-'DAL Data'!E124</f>
        <v>-33</v>
      </c>
      <c r="W132" s="20">
        <f>'VHL Data'!D124-'DAL Data'!C124-'DAL Data'!D124</f>
        <v>-20</v>
      </c>
      <c r="X132" s="20"/>
      <c r="Y132" s="16" t="s">
        <v>129</v>
      </c>
      <c r="Z132" s="24">
        <f t="shared" si="22"/>
        <v>27</v>
      </c>
      <c r="AA132" s="27">
        <f t="shared" si="23"/>
        <v>2.3348322379799376E-3</v>
      </c>
      <c r="AB132" s="13"/>
      <c r="AC132" s="13"/>
      <c r="AD132" s="13"/>
    </row>
    <row r="133" spans="1:30" ht="17">
      <c r="A133" s="31" t="s">
        <v>130</v>
      </c>
      <c r="B133" s="32">
        <v>36247</v>
      </c>
      <c r="C133" s="32">
        <v>105665</v>
      </c>
      <c r="D133" s="32">
        <v>19362</v>
      </c>
      <c r="E133" s="33">
        <v>479</v>
      </c>
      <c r="F133" s="32">
        <v>161753</v>
      </c>
      <c r="G133" s="32">
        <v>1804</v>
      </c>
      <c r="I133" s="16" t="s">
        <v>130</v>
      </c>
      <c r="J133" s="18">
        <f>B133-'DAL Data'!C125</f>
        <v>3</v>
      </c>
      <c r="K133" s="17">
        <f>D133-'DAL Data'!D125</f>
        <v>-20</v>
      </c>
      <c r="L133" s="20">
        <f t="shared" si="18"/>
        <v>-17</v>
      </c>
      <c r="M133" s="20">
        <f t="shared" si="19"/>
        <v>23</v>
      </c>
      <c r="N133" s="18"/>
      <c r="O133" s="16" t="s">
        <v>130</v>
      </c>
      <c r="P133" s="18">
        <f>C133-'VHL Data'!C125</f>
        <v>-173</v>
      </c>
      <c r="Q133" s="17">
        <f>E133-'VHL Data'!E125-'VHL Data'!F125</f>
        <v>50</v>
      </c>
      <c r="R133" s="18">
        <f>B133+D133-'VHL Data'!D125</f>
        <v>955</v>
      </c>
      <c r="S133" s="20">
        <f t="shared" si="20"/>
        <v>832</v>
      </c>
      <c r="T133" s="20">
        <f t="shared" si="21"/>
        <v>1178</v>
      </c>
      <c r="U133" s="20"/>
      <c r="V133" s="20">
        <f>'VHL Data'!D125+'VHL Data'!F125-'DAL Data'!C125-'DAL Data'!D125-'DAL Data'!E125</f>
        <v>-1194</v>
      </c>
      <c r="W133" s="20">
        <f>'VHL Data'!D125-'DAL Data'!C125-'DAL Data'!D125</f>
        <v>-972</v>
      </c>
      <c r="X133" s="20"/>
      <c r="Y133" s="16" t="s">
        <v>130</v>
      </c>
      <c r="Z133" s="24">
        <f t="shared" si="22"/>
        <v>832</v>
      </c>
      <c r="AA133" s="27">
        <f t="shared" si="23"/>
        <v>5.1436449401247577E-3</v>
      </c>
      <c r="AB133" s="13"/>
      <c r="AC133" s="13"/>
      <c r="AD133" s="13"/>
    </row>
    <row r="134" spans="1:30" ht="17">
      <c r="A134" s="31" t="s">
        <v>131</v>
      </c>
      <c r="B134" s="32">
        <v>2861</v>
      </c>
      <c r="C134" s="32">
        <v>10377</v>
      </c>
      <c r="D134" s="33">
        <v>936</v>
      </c>
      <c r="E134" s="33">
        <v>19</v>
      </c>
      <c r="F134" s="32">
        <v>14193</v>
      </c>
      <c r="G134" s="33">
        <v>109</v>
      </c>
      <c r="I134" s="16" t="s">
        <v>131</v>
      </c>
      <c r="J134" s="18">
        <f>B134-'DAL Data'!C126</f>
        <v>8</v>
      </c>
      <c r="K134" s="17">
        <f>D134-'DAL Data'!D126</f>
        <v>10</v>
      </c>
      <c r="L134" s="20">
        <f t="shared" si="18"/>
        <v>18</v>
      </c>
      <c r="M134" s="20">
        <f t="shared" si="19"/>
        <v>18</v>
      </c>
      <c r="N134" s="18"/>
      <c r="O134" s="16" t="s">
        <v>131</v>
      </c>
      <c r="P134" s="18">
        <f>C134-'VHL Data'!C126</f>
        <v>13</v>
      </c>
      <c r="Q134" s="17">
        <f>E134-'VHL Data'!E126-'VHL Data'!F126</f>
        <v>-13</v>
      </c>
      <c r="R134" s="18">
        <f>B134+D134-'VHL Data'!D126</f>
        <v>80</v>
      </c>
      <c r="S134" s="20">
        <f t="shared" si="20"/>
        <v>80</v>
      </c>
      <c r="T134" s="20">
        <f t="shared" si="21"/>
        <v>106</v>
      </c>
      <c r="U134" s="20"/>
      <c r="V134" s="20">
        <f>'VHL Data'!D126+'VHL Data'!F126-'DAL Data'!C126-'DAL Data'!D126-'DAL Data'!E126</f>
        <v>-145</v>
      </c>
      <c r="W134" s="20">
        <f>'VHL Data'!D126-'DAL Data'!C126-'DAL Data'!D126</f>
        <v>-62</v>
      </c>
      <c r="X134" s="20"/>
      <c r="Y134" s="16" t="s">
        <v>131</v>
      </c>
      <c r="Z134" s="24">
        <f t="shared" si="22"/>
        <v>80</v>
      </c>
      <c r="AA134" s="27">
        <f t="shared" si="23"/>
        <v>5.636581413372789E-3</v>
      </c>
      <c r="AB134" s="13"/>
      <c r="AC134" s="13"/>
      <c r="AD134" s="13"/>
    </row>
    <row r="135" spans="1:30" ht="32">
      <c r="A135" s="31" t="s">
        <v>132</v>
      </c>
      <c r="B135" s="32">
        <v>3928</v>
      </c>
      <c r="C135" s="32">
        <v>12731</v>
      </c>
      <c r="D135" s="32">
        <v>1273</v>
      </c>
      <c r="E135" s="33">
        <v>21</v>
      </c>
      <c r="F135" s="32">
        <v>17953</v>
      </c>
      <c r="G135" s="33">
        <v>75</v>
      </c>
      <c r="I135" s="16" t="s">
        <v>132</v>
      </c>
      <c r="J135" s="18">
        <f>B135-'DAL Data'!C127</f>
        <v>0</v>
      </c>
      <c r="K135" s="17">
        <f>D135-'DAL Data'!D127</f>
        <v>5</v>
      </c>
      <c r="L135" s="20">
        <f t="shared" si="18"/>
        <v>5</v>
      </c>
      <c r="M135" s="20">
        <f t="shared" si="19"/>
        <v>5</v>
      </c>
      <c r="N135" s="18"/>
      <c r="O135" s="16" t="s">
        <v>132</v>
      </c>
      <c r="P135" s="18">
        <f>C135-'VHL Data'!C127</f>
        <v>15</v>
      </c>
      <c r="Q135" s="17">
        <f>E135-'VHL Data'!E127-'VHL Data'!F127</f>
        <v>-15</v>
      </c>
      <c r="R135" s="18">
        <f>B135+D135-'VHL Data'!D127</f>
        <v>56</v>
      </c>
      <c r="S135" s="20">
        <f t="shared" si="20"/>
        <v>56</v>
      </c>
      <c r="T135" s="20">
        <f t="shared" si="21"/>
        <v>86</v>
      </c>
      <c r="U135" s="20"/>
      <c r="V135" s="20">
        <f>'VHL Data'!D127+'VHL Data'!F127-'DAL Data'!C127-'DAL Data'!D127-'DAL Data'!E127</f>
        <v>-63</v>
      </c>
      <c r="W135" s="20">
        <f>'VHL Data'!D127-'DAL Data'!C127-'DAL Data'!D127</f>
        <v>-51</v>
      </c>
      <c r="X135" s="20"/>
      <c r="Y135" s="16" t="s">
        <v>132</v>
      </c>
      <c r="Z135" s="24">
        <f t="shared" si="22"/>
        <v>56</v>
      </c>
      <c r="AA135" s="27">
        <f t="shared" si="23"/>
        <v>3.1192558346794406E-3</v>
      </c>
      <c r="AB135" s="13"/>
      <c r="AC135" s="13"/>
      <c r="AD135" s="13"/>
    </row>
    <row r="136" spans="1:30" ht="17">
      <c r="A136" s="31" t="s">
        <v>133</v>
      </c>
      <c r="B136" s="32">
        <v>1807</v>
      </c>
      <c r="C136" s="32">
        <v>4554</v>
      </c>
      <c r="D136" s="33">
        <v>760</v>
      </c>
      <c r="E136" s="33">
        <v>33</v>
      </c>
      <c r="F136" s="32">
        <v>7154</v>
      </c>
      <c r="G136" s="33">
        <v>0</v>
      </c>
      <c r="I136" s="16" t="s">
        <v>133</v>
      </c>
      <c r="J136" s="18">
        <f>B136-'DAL Data'!C128</f>
        <v>0</v>
      </c>
      <c r="K136" s="17">
        <f>D136-'DAL Data'!D128</f>
        <v>-21</v>
      </c>
      <c r="L136" s="20">
        <f t="shared" si="18"/>
        <v>-21</v>
      </c>
      <c r="M136" s="20">
        <f t="shared" si="19"/>
        <v>21</v>
      </c>
      <c r="N136" s="18"/>
      <c r="O136" s="16" t="s">
        <v>133</v>
      </c>
      <c r="P136" s="18">
        <f>C136-'VHL Data'!C128</f>
        <v>3</v>
      </c>
      <c r="Q136" s="17">
        <f>E136-'VHL Data'!E128-'VHL Data'!F128</f>
        <v>33</v>
      </c>
      <c r="R136" s="18">
        <f>B136+D136-'VHL Data'!D128</f>
        <v>22</v>
      </c>
      <c r="S136" s="20">
        <f t="shared" si="20"/>
        <v>58</v>
      </c>
      <c r="T136" s="20">
        <f t="shared" si="21"/>
        <v>58</v>
      </c>
      <c r="U136" s="20"/>
      <c r="V136" s="20">
        <f>'VHL Data'!D128+'VHL Data'!F128-'DAL Data'!C128-'DAL Data'!D128-'DAL Data'!E128</f>
        <v>-43</v>
      </c>
      <c r="W136" s="20">
        <f>'VHL Data'!D128-'DAL Data'!C128-'DAL Data'!D128</f>
        <v>-43</v>
      </c>
      <c r="X136" s="20"/>
      <c r="Y136" s="16" t="s">
        <v>133</v>
      </c>
      <c r="Z136" s="24">
        <f t="shared" si="22"/>
        <v>58</v>
      </c>
      <c r="AA136" s="27">
        <f t="shared" si="23"/>
        <v>8.1073525300531177E-3</v>
      </c>
      <c r="AB136" s="13"/>
      <c r="AC136" s="13"/>
      <c r="AD136" s="13"/>
    </row>
    <row r="137" spans="1:30" ht="32">
      <c r="A137" s="31" t="s">
        <v>134</v>
      </c>
      <c r="B137" s="32">
        <v>1645</v>
      </c>
      <c r="C137" s="32">
        <v>4890</v>
      </c>
      <c r="D137" s="33">
        <v>468</v>
      </c>
      <c r="E137" s="33">
        <v>19</v>
      </c>
      <c r="F137" s="32">
        <v>7022</v>
      </c>
      <c r="G137" s="33">
        <v>41</v>
      </c>
      <c r="I137" s="16" t="s">
        <v>134</v>
      </c>
      <c r="J137" s="18">
        <f>B137-'DAL Data'!C129</f>
        <v>33</v>
      </c>
      <c r="K137" s="17">
        <f>D137-'DAL Data'!D129</f>
        <v>8</v>
      </c>
      <c r="L137" s="20">
        <f t="shared" si="18"/>
        <v>41</v>
      </c>
      <c r="M137" s="20">
        <f t="shared" si="19"/>
        <v>41</v>
      </c>
      <c r="N137" s="18"/>
      <c r="O137" s="16" t="s">
        <v>134</v>
      </c>
      <c r="P137" s="18">
        <f>C137-'VHL Data'!C129</f>
        <v>-9</v>
      </c>
      <c r="Q137" s="17">
        <f>E137-'VHL Data'!E129-'VHL Data'!F129</f>
        <v>19</v>
      </c>
      <c r="R137" s="18">
        <f>B137+D137-'VHL Data'!D129</f>
        <v>38</v>
      </c>
      <c r="S137" s="20">
        <f t="shared" si="20"/>
        <v>48</v>
      </c>
      <c r="T137" s="20">
        <f t="shared" si="21"/>
        <v>66</v>
      </c>
      <c r="U137" s="20"/>
      <c r="V137" s="20">
        <f>'VHL Data'!D129+'VHL Data'!F129-'DAL Data'!C129-'DAL Data'!D129-'DAL Data'!E129</f>
        <v>-15</v>
      </c>
      <c r="W137" s="20">
        <f>'VHL Data'!D129-'DAL Data'!C129-'DAL Data'!D129</f>
        <v>3</v>
      </c>
      <c r="X137" s="20"/>
      <c r="Y137" s="16" t="s">
        <v>134</v>
      </c>
      <c r="Z137" s="24">
        <f t="shared" si="22"/>
        <v>48</v>
      </c>
      <c r="AA137" s="27">
        <f t="shared" si="23"/>
        <v>6.8356593563087438E-3</v>
      </c>
      <c r="AB137" s="13"/>
      <c r="AC137" s="13"/>
      <c r="AD137" s="13"/>
    </row>
    <row r="138" spans="1:30" ht="17">
      <c r="A138" s="31" t="s">
        <v>135</v>
      </c>
      <c r="B138" s="32">
        <v>1938</v>
      </c>
      <c r="C138" s="32">
        <v>2293</v>
      </c>
      <c r="D138" s="33">
        <v>513</v>
      </c>
      <c r="E138" s="33">
        <v>0</v>
      </c>
      <c r="F138" s="32">
        <v>4744</v>
      </c>
      <c r="G138" s="33">
        <v>21</v>
      </c>
      <c r="I138" s="16" t="s">
        <v>135</v>
      </c>
      <c r="J138" s="18">
        <f>B138-'DAL Data'!C130</f>
        <v>77</v>
      </c>
      <c r="K138" s="17">
        <f>D138-'DAL Data'!D130</f>
        <v>-11</v>
      </c>
      <c r="L138" s="20">
        <f t="shared" ref="L138:L169" si="24">J138+K138</f>
        <v>66</v>
      </c>
      <c r="M138" s="20">
        <f t="shared" si="19"/>
        <v>88</v>
      </c>
      <c r="N138" s="18"/>
      <c r="O138" s="16" t="s">
        <v>135</v>
      </c>
      <c r="P138" s="18">
        <f>C138-'VHL Data'!C130</f>
        <v>3</v>
      </c>
      <c r="Q138" s="17">
        <f>E138-'VHL Data'!E130-'VHL Data'!F130</f>
        <v>-2</v>
      </c>
      <c r="R138" s="18">
        <f>B138+D138-'VHL Data'!D130</f>
        <v>100</v>
      </c>
      <c r="S138" s="20">
        <f t="shared" ref="S138:S169" si="25">P138+Q138+R138</f>
        <v>101</v>
      </c>
      <c r="T138" s="20">
        <f t="shared" si="21"/>
        <v>105</v>
      </c>
      <c r="U138" s="20"/>
      <c r="V138" s="20">
        <f>'VHL Data'!D130+'VHL Data'!F130-'DAL Data'!C130-'DAL Data'!D130-'DAL Data'!E130</f>
        <v>-62</v>
      </c>
      <c r="W138" s="20">
        <f>'VHL Data'!D130-'DAL Data'!C130-'DAL Data'!D130</f>
        <v>-34</v>
      </c>
      <c r="X138" s="20"/>
      <c r="Y138" s="16" t="s">
        <v>135</v>
      </c>
      <c r="Z138" s="24">
        <f t="shared" si="22"/>
        <v>101</v>
      </c>
      <c r="AA138" s="27">
        <f t="shared" ref="AA138:AA169" si="26">Z138/F138</f>
        <v>2.1290050590219226E-2</v>
      </c>
      <c r="AB138" s="13"/>
      <c r="AC138" s="13"/>
      <c r="AD138" s="13"/>
    </row>
    <row r="139" spans="1:30" ht="17">
      <c r="A139" s="31" t="s">
        <v>136</v>
      </c>
      <c r="B139" s="32">
        <v>2284</v>
      </c>
      <c r="C139" s="32">
        <v>5005</v>
      </c>
      <c r="D139" s="33">
        <v>572</v>
      </c>
      <c r="E139" s="33">
        <v>16</v>
      </c>
      <c r="F139" s="32">
        <v>7877</v>
      </c>
      <c r="G139" s="33">
        <v>66</v>
      </c>
      <c r="I139" s="16" t="s">
        <v>136</v>
      </c>
      <c r="J139" s="18">
        <f>B139-'DAL Data'!C131</f>
        <v>0</v>
      </c>
      <c r="K139" s="17">
        <f>D139-'DAL Data'!D131</f>
        <v>6</v>
      </c>
      <c r="L139" s="20">
        <f t="shared" si="24"/>
        <v>6</v>
      </c>
      <c r="M139" s="20">
        <f t="shared" si="19"/>
        <v>6</v>
      </c>
      <c r="N139" s="18"/>
      <c r="O139" s="16" t="s">
        <v>136</v>
      </c>
      <c r="P139" s="18">
        <f>C139-'VHL Data'!C131</f>
        <v>8</v>
      </c>
      <c r="Q139" s="17">
        <f>E139-'VHL Data'!E131-'VHL Data'!F131</f>
        <v>-11</v>
      </c>
      <c r="R139" s="18">
        <f>B139+D139-'VHL Data'!D131</f>
        <v>34</v>
      </c>
      <c r="S139" s="20">
        <f t="shared" si="25"/>
        <v>31</v>
      </c>
      <c r="T139" s="20">
        <f t="shared" si="21"/>
        <v>53</v>
      </c>
      <c r="U139" s="20"/>
      <c r="V139" s="20">
        <f>'VHL Data'!D131+'VHL Data'!F131-'DAL Data'!C131-'DAL Data'!D131-'DAL Data'!E131</f>
        <v>-36</v>
      </c>
      <c r="W139" s="20">
        <f>'VHL Data'!D131-'DAL Data'!C131-'DAL Data'!D131</f>
        <v>-28</v>
      </c>
      <c r="X139" s="20"/>
      <c r="Y139" s="16" t="s">
        <v>136</v>
      </c>
      <c r="Z139" s="24">
        <f t="shared" si="22"/>
        <v>31</v>
      </c>
      <c r="AA139" s="27">
        <f t="shared" si="26"/>
        <v>3.9355084423003681E-3</v>
      </c>
      <c r="AB139" s="13"/>
      <c r="AC139" s="13"/>
      <c r="AD139" s="13"/>
    </row>
    <row r="140" spans="1:30" ht="17">
      <c r="A140" s="31" t="s">
        <v>137</v>
      </c>
      <c r="B140" s="32">
        <v>1811</v>
      </c>
      <c r="C140" s="32">
        <v>6972</v>
      </c>
      <c r="D140" s="33">
        <v>521</v>
      </c>
      <c r="E140" s="33">
        <v>13</v>
      </c>
      <c r="F140" s="32">
        <v>9317</v>
      </c>
      <c r="G140" s="33">
        <v>23</v>
      </c>
      <c r="I140" s="16" t="s">
        <v>137</v>
      </c>
      <c r="J140" s="18">
        <f>B140-'DAL Data'!C132</f>
        <v>0</v>
      </c>
      <c r="K140" s="17">
        <f>D140-'DAL Data'!D132</f>
        <v>1</v>
      </c>
      <c r="L140" s="20">
        <f t="shared" si="24"/>
        <v>1</v>
      </c>
      <c r="M140" s="20">
        <f t="shared" si="19"/>
        <v>1</v>
      </c>
      <c r="N140" s="18"/>
      <c r="O140" s="16" t="s">
        <v>137</v>
      </c>
      <c r="P140" s="18">
        <f>C140-'VHL Data'!C132</f>
        <v>4</v>
      </c>
      <c r="Q140" s="17">
        <f>E140-'VHL Data'!E132-'VHL Data'!F132</f>
        <v>-3</v>
      </c>
      <c r="R140" s="18">
        <f>B140+D140-'VHL Data'!D132</f>
        <v>31</v>
      </c>
      <c r="S140" s="20">
        <f t="shared" si="25"/>
        <v>32</v>
      </c>
      <c r="T140" s="20">
        <f t="shared" si="21"/>
        <v>38</v>
      </c>
      <c r="U140" s="20"/>
      <c r="V140" s="20">
        <f>'VHL Data'!D132+'VHL Data'!F132-'DAL Data'!C132-'DAL Data'!D132-'DAL Data'!E132</f>
        <v>-34</v>
      </c>
      <c r="W140" s="20">
        <f>'VHL Data'!D132-'DAL Data'!C132-'DAL Data'!D132</f>
        <v>-30</v>
      </c>
      <c r="X140" s="20"/>
      <c r="Y140" s="16" t="s">
        <v>137</v>
      </c>
      <c r="Z140" s="24">
        <f t="shared" si="22"/>
        <v>32</v>
      </c>
      <c r="AA140" s="27">
        <f t="shared" si="26"/>
        <v>3.4345819469786413E-3</v>
      </c>
      <c r="AB140" s="13"/>
      <c r="AC140" s="13"/>
      <c r="AD140" s="13"/>
    </row>
    <row r="141" spans="1:30" ht="17">
      <c r="A141" s="31" t="s">
        <v>138</v>
      </c>
      <c r="B141" s="32">
        <v>1791</v>
      </c>
      <c r="C141" s="32">
        <v>7184</v>
      </c>
      <c r="D141" s="33">
        <v>496</v>
      </c>
      <c r="E141" s="33">
        <v>8</v>
      </c>
      <c r="F141" s="32">
        <v>9479</v>
      </c>
      <c r="G141" s="33">
        <v>12</v>
      </c>
      <c r="I141" s="16" t="s">
        <v>138</v>
      </c>
      <c r="J141" s="18">
        <f>B141-'DAL Data'!C133</f>
        <v>1</v>
      </c>
      <c r="K141" s="17">
        <f>D141-'DAL Data'!D133</f>
        <v>5</v>
      </c>
      <c r="L141" s="20">
        <f t="shared" si="24"/>
        <v>6</v>
      </c>
      <c r="M141" s="20">
        <f t="shared" si="19"/>
        <v>6</v>
      </c>
      <c r="N141" s="18"/>
      <c r="O141" s="16" t="s">
        <v>138</v>
      </c>
      <c r="P141" s="18">
        <f>C141-'VHL Data'!C133</f>
        <v>4</v>
      </c>
      <c r="Q141" s="17">
        <f>E141-'VHL Data'!E133-'VHL Data'!F133</f>
        <v>-9</v>
      </c>
      <c r="R141" s="18">
        <f>B141+D141-'VHL Data'!D133</f>
        <v>33</v>
      </c>
      <c r="S141" s="20">
        <f t="shared" si="25"/>
        <v>28</v>
      </c>
      <c r="T141" s="20">
        <f t="shared" si="21"/>
        <v>46</v>
      </c>
      <c r="U141" s="20"/>
      <c r="V141" s="20">
        <f>'VHL Data'!D133+'VHL Data'!F133-'DAL Data'!C133-'DAL Data'!D133-'DAL Data'!E133</f>
        <v>-36</v>
      </c>
      <c r="W141" s="20">
        <f>'VHL Data'!D133-'DAL Data'!C133-'DAL Data'!D133</f>
        <v>-27</v>
      </c>
      <c r="X141" s="20"/>
      <c r="Y141" s="16" t="s">
        <v>138</v>
      </c>
      <c r="Z141" s="24">
        <f t="shared" si="22"/>
        <v>28</v>
      </c>
      <c r="AA141" s="27">
        <f t="shared" si="26"/>
        <v>2.9538980905158773E-3</v>
      </c>
      <c r="AB141" s="13"/>
      <c r="AC141" s="13"/>
      <c r="AD141" s="13"/>
    </row>
    <row r="142" spans="1:30" ht="17">
      <c r="A142" s="31" t="s">
        <v>139</v>
      </c>
      <c r="B142" s="32">
        <v>10173</v>
      </c>
      <c r="C142" s="32">
        <v>15654</v>
      </c>
      <c r="D142" s="32">
        <v>1860</v>
      </c>
      <c r="E142" s="33">
        <v>32</v>
      </c>
      <c r="F142" s="32">
        <v>27719</v>
      </c>
      <c r="G142" s="33">
        <v>132</v>
      </c>
      <c r="I142" s="16" t="s">
        <v>139</v>
      </c>
      <c r="J142" s="18">
        <f>B142-'DAL Data'!C134</f>
        <v>0</v>
      </c>
      <c r="K142" s="17">
        <f>D142-'DAL Data'!D134</f>
        <v>2</v>
      </c>
      <c r="L142" s="20">
        <f t="shared" si="24"/>
        <v>2</v>
      </c>
      <c r="M142" s="20">
        <f t="shared" si="19"/>
        <v>2</v>
      </c>
      <c r="N142" s="18"/>
      <c r="O142" s="16" t="s">
        <v>139</v>
      </c>
      <c r="P142" s="18">
        <f>C142-'VHL Data'!C134</f>
        <v>-20</v>
      </c>
      <c r="Q142" s="17">
        <f>E142-'VHL Data'!E134-'VHL Data'!F134</f>
        <v>-19</v>
      </c>
      <c r="R142" s="18">
        <f>B142+D142-'VHL Data'!D134</f>
        <v>165</v>
      </c>
      <c r="S142" s="20">
        <f t="shared" si="25"/>
        <v>126</v>
      </c>
      <c r="T142" s="20">
        <f t="shared" si="21"/>
        <v>204</v>
      </c>
      <c r="U142" s="20"/>
      <c r="V142" s="20">
        <f>'VHL Data'!D134+'VHL Data'!F134-'DAL Data'!C134-'DAL Data'!D134-'DAL Data'!E134</f>
        <v>-207</v>
      </c>
      <c r="W142" s="20">
        <f>'VHL Data'!D134-'DAL Data'!C134-'DAL Data'!D134</f>
        <v>-163</v>
      </c>
      <c r="X142" s="20"/>
      <c r="Y142" s="16" t="s">
        <v>139</v>
      </c>
      <c r="Z142" s="24">
        <f t="shared" si="22"/>
        <v>126</v>
      </c>
      <c r="AA142" s="27">
        <f t="shared" si="26"/>
        <v>4.5456185288069552E-3</v>
      </c>
      <c r="AB142" s="13"/>
      <c r="AC142" s="13"/>
      <c r="AD142" s="13"/>
    </row>
    <row r="143" spans="1:30" s="11" customFormat="1" ht="17">
      <c r="A143" s="33" t="s">
        <v>140</v>
      </c>
      <c r="B143" s="32">
        <v>666677</v>
      </c>
      <c r="C143" s="32">
        <v>2044714</v>
      </c>
      <c r="D143" s="32">
        <v>296731</v>
      </c>
      <c r="E143" s="32">
        <v>13834</v>
      </c>
      <c r="F143" s="32">
        <v>3021956</v>
      </c>
      <c r="G143" s="32">
        <v>14477</v>
      </c>
      <c r="I143" s="11" t="s">
        <v>161</v>
      </c>
      <c r="J143" s="5">
        <f>SUM(J10:J142)</f>
        <v>-10810</v>
      </c>
      <c r="K143" s="5">
        <f t="shared" ref="K143:Q143" si="27">SUM(K10:K142)</f>
        <v>2009</v>
      </c>
      <c r="L143" s="5">
        <f t="shared" ref="L143:M143" si="28">SUM(L10:L142)</f>
        <v>-8801</v>
      </c>
      <c r="M143" s="5">
        <f t="shared" si="28"/>
        <v>28515</v>
      </c>
      <c r="N143" s="5"/>
      <c r="O143" s="11" t="s">
        <v>161</v>
      </c>
      <c r="P143" s="5">
        <f>SUM(P10:P142)</f>
        <v>29548</v>
      </c>
      <c r="Q143" s="5">
        <f t="shared" si="27"/>
        <v>4960</v>
      </c>
      <c r="R143" s="5">
        <f t="shared" ref="R143" si="29">SUM(R10:R142)</f>
        <v>3857</v>
      </c>
      <c r="S143" s="5">
        <f t="shared" ref="S143:T143" si="30">SUM(S10:S142)</f>
        <v>38365</v>
      </c>
      <c r="T143" s="5">
        <f t="shared" si="30"/>
        <v>69381</v>
      </c>
      <c r="U143" s="5"/>
      <c r="V143" s="5">
        <f>SUM(V10:V142)</f>
        <v>-16375</v>
      </c>
      <c r="W143" s="5">
        <f>SUM(W10:W142)</f>
        <v>-12658</v>
      </c>
      <c r="X143" s="5"/>
      <c r="Y143" s="5"/>
      <c r="AA143" s="25"/>
    </row>
    <row r="144" spans="1:30">
      <c r="I144" s="11" t="s">
        <v>162</v>
      </c>
      <c r="J144" s="5">
        <f>SUMIF(J10:J142,"&gt;0")-SUMIF(J10:J142,"&lt;0")</f>
        <v>13892</v>
      </c>
      <c r="K144" s="5">
        <f t="shared" ref="K144:Q144" si="31">SUMIF(K10:K142,"&gt;0")-SUMIF(K10:K142,"&lt;0")</f>
        <v>14623</v>
      </c>
      <c r="L144" s="5">
        <f t="shared" ref="L144:M144" si="32">SUMIF(L10:L142,"&gt;0")-SUMIF(L10:L142,"&lt;0")</f>
        <v>17853</v>
      </c>
      <c r="M144" s="5">
        <f t="shared" si="32"/>
        <v>28515</v>
      </c>
      <c r="N144" s="5"/>
      <c r="O144" s="11" t="s">
        <v>162</v>
      </c>
      <c r="P144" s="5">
        <f>SUMIF(P10:P142,"&gt;0")-SUMIF(P10:P142,"&lt;0")</f>
        <v>32716</v>
      </c>
      <c r="Q144" s="5">
        <f t="shared" si="31"/>
        <v>6878</v>
      </c>
      <c r="R144" s="5">
        <f t="shared" ref="R144" si="33">SUMIF(R10:R142,"&gt;0")-SUMIF(R10:R142,"&lt;0")</f>
        <v>29787</v>
      </c>
      <c r="S144" s="5">
        <f t="shared" ref="S144:V144" si="34">SUMIF(S10:S142,"&gt;0")-SUMIF(S10:S142,"&lt;0")</f>
        <v>63747</v>
      </c>
      <c r="T144" s="5">
        <f t="shared" si="34"/>
        <v>69381</v>
      </c>
      <c r="U144" s="5"/>
      <c r="V144" s="5">
        <f t="shared" si="34"/>
        <v>17339</v>
      </c>
      <c r="W144" s="5">
        <f t="shared" ref="W144" si="35">SUMIF(W10:W142,"&gt;0")-SUMIF(W10:W142,"&lt;0")</f>
        <v>13932</v>
      </c>
      <c r="X144" s="5"/>
      <c r="Y144" s="5"/>
    </row>
    <row r="145" spans="1:27">
      <c r="A145" s="7"/>
      <c r="Y145" s="11"/>
    </row>
    <row r="146" spans="1:27" ht="16">
      <c r="A146" s="21" t="s">
        <v>141</v>
      </c>
      <c r="I146" s="14"/>
      <c r="J146" s="7" t="s">
        <v>169</v>
      </c>
      <c r="K146" s="8"/>
      <c r="O146" s="14"/>
      <c r="P146" s="7" t="s">
        <v>170</v>
      </c>
      <c r="Y146" s="11"/>
    </row>
    <row r="147" spans="1:27" ht="16">
      <c r="A147" s="21" t="s">
        <v>142</v>
      </c>
      <c r="I147" s="15"/>
      <c r="J147" s="7" t="s">
        <v>163</v>
      </c>
      <c r="K147" s="8"/>
      <c r="O147" s="15"/>
      <c r="P147" s="7" t="s">
        <v>163</v>
      </c>
      <c r="Y147" s="11"/>
    </row>
    <row r="148" spans="1:27" ht="24">
      <c r="A148" s="22" t="s">
        <v>143</v>
      </c>
    </row>
    <row r="149" spans="1:27" ht="28" customHeight="1">
      <c r="I149" s="34" t="s">
        <v>183</v>
      </c>
      <c r="J149" s="35"/>
      <c r="K149" s="35"/>
      <c r="L149" s="35"/>
      <c r="M149" s="36"/>
      <c r="N149" s="28"/>
      <c r="O149" s="34" t="s">
        <v>177</v>
      </c>
      <c r="P149" s="37"/>
      <c r="Q149" s="37"/>
      <c r="R149" s="37"/>
      <c r="AA149" s="30"/>
    </row>
    <row r="150" spans="1:27" ht="28" customHeight="1">
      <c r="I150" s="38" t="s">
        <v>184</v>
      </c>
      <c r="J150" s="41"/>
      <c r="K150" s="41"/>
      <c r="L150" s="41"/>
      <c r="M150" s="44"/>
      <c r="N150" s="28"/>
      <c r="O150" s="38" t="s">
        <v>178</v>
      </c>
      <c r="P150" s="39"/>
      <c r="Q150" s="39"/>
      <c r="R150" s="39"/>
    </row>
    <row r="151" spans="1:27" ht="28" customHeight="1">
      <c r="I151" s="38" t="s">
        <v>185</v>
      </c>
      <c r="J151" s="41"/>
      <c r="K151" s="41"/>
      <c r="L151" s="41"/>
      <c r="M151" s="44"/>
      <c r="N151" s="28"/>
      <c r="O151" s="38" t="s">
        <v>179</v>
      </c>
      <c r="P151" s="39"/>
      <c r="Q151" s="39"/>
      <c r="R151" s="39"/>
    </row>
    <row r="152" spans="1:27" ht="28" customHeight="1">
      <c r="I152" s="45" t="s">
        <v>186</v>
      </c>
      <c r="J152" s="43"/>
      <c r="K152" s="43"/>
      <c r="L152" s="43"/>
      <c r="M152" s="46"/>
      <c r="N152" s="28"/>
      <c r="O152" s="38" t="s">
        <v>180</v>
      </c>
      <c r="P152" s="39"/>
      <c r="Q152" s="39"/>
      <c r="R152" s="39"/>
    </row>
    <row r="153" spans="1:27" ht="28" customHeight="1">
      <c r="I153" s="28"/>
      <c r="J153" s="28"/>
      <c r="K153" s="28"/>
      <c r="L153" s="29"/>
      <c r="M153" s="29"/>
      <c r="N153" s="28"/>
      <c r="O153" s="40" t="s">
        <v>181</v>
      </c>
      <c r="P153" s="41"/>
      <c r="Q153" s="41"/>
      <c r="R153" s="41"/>
    </row>
    <row r="154" spans="1:27" ht="28" customHeight="1">
      <c r="I154" s="28"/>
      <c r="J154" s="28"/>
      <c r="K154" s="28"/>
      <c r="L154" s="29"/>
      <c r="M154" s="29"/>
      <c r="N154" s="28"/>
    </row>
    <row r="155" spans="1:27" ht="28" customHeight="1">
      <c r="I155" s="28"/>
      <c r="J155" s="28"/>
      <c r="K155" s="28"/>
      <c r="L155" s="29"/>
      <c r="M155" s="29"/>
      <c r="N155" s="28"/>
      <c r="O155" s="42" t="s">
        <v>182</v>
      </c>
      <c r="P155" s="43"/>
      <c r="Q155" s="43"/>
      <c r="R155" s="43"/>
    </row>
  </sheetData>
  <sortState xmlns:xlrd2="http://schemas.microsoft.com/office/spreadsheetml/2017/richdata2" ref="A10:AA142">
    <sortCondition ref="A10:A142"/>
  </sortState>
  <mergeCells count="10">
    <mergeCell ref="O153:R153"/>
    <mergeCell ref="O155:R155"/>
    <mergeCell ref="I150:M150"/>
    <mergeCell ref="I151:M151"/>
    <mergeCell ref="I152:M152"/>
    <mergeCell ref="I149:M149"/>
    <mergeCell ref="O149:R149"/>
    <mergeCell ref="O150:R150"/>
    <mergeCell ref="O151:R151"/>
    <mergeCell ref="O152:R152"/>
  </mergeCells>
  <conditionalFormatting sqref="L10:L142">
    <cfRule type="cellIs" dxfId="5" priority="3" operator="lessThan">
      <formula>0</formula>
    </cfRule>
    <cfRule type="cellIs" dxfId="4" priority="6" operator="greaterThan">
      <formula>0</formula>
    </cfRule>
  </conditionalFormatting>
  <conditionalFormatting sqref="S10:S142">
    <cfRule type="cellIs" dxfId="3" priority="4" operator="lessThan">
      <formula>0</formula>
    </cfRule>
    <cfRule type="cellIs" dxfId="2" priority="5" operator="greaterThan">
      <formula>0</formula>
    </cfRule>
  </conditionalFormatting>
  <conditionalFormatting sqref="V10:W142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I10" r:id="rId1" display="https://results.elections.virginia.gov/vaelections/2022 November General/Site/Statistics/Turnout/ACCOMACK_COUNTY.html" xr:uid="{DF0652E9-E739-9C47-9FC4-B753716865AC}"/>
    <hyperlink ref="I11" r:id="rId2" display="https://results.elections.virginia.gov/vaelections/2022 November General/Site/Statistics/Turnout/ALBEMARLE_COUNTY.html" xr:uid="{2E371E48-6D08-5549-9EF8-C87D6D820A12}"/>
    <hyperlink ref="I12" r:id="rId3" display="https://results.elections.virginia.gov/vaelections/2022 November General/Site/Statistics/Turnout/ALEXANDRIA_CITY.html" xr:uid="{4FF82ACF-E563-6247-B13B-39569655EEF0}"/>
    <hyperlink ref="I13" r:id="rId4" display="https://results.elections.virginia.gov/vaelections/2022 November General/Site/Statistics/Turnout/ALLEGHANY_COUNTY.html" xr:uid="{4ADD63EF-7C5F-BE48-9AFC-B754FEB606C1}"/>
    <hyperlink ref="I14" r:id="rId5" display="https://results.elections.virginia.gov/vaelections/2022 November General/Site/Statistics/Turnout/AMELIA_COUNTY.html" xr:uid="{BC40B8B0-581D-B648-940C-A3397BAE8399}"/>
    <hyperlink ref="I15" r:id="rId6" display="https://results.elections.virginia.gov/vaelections/2022 November General/Site/Statistics/Turnout/AMHERST_COUNTY.html" xr:uid="{2444712A-002A-4A49-9A58-12892071E8CF}"/>
    <hyperlink ref="I16" r:id="rId7" display="https://results.elections.virginia.gov/vaelections/2022 November General/Site/Statistics/Turnout/APPOMATTOX_COUNTY.html" xr:uid="{4FFD256B-F20E-2B46-84D2-AF095AB0089F}"/>
    <hyperlink ref="I17" r:id="rId8" display="https://results.elections.virginia.gov/vaelections/2022 November General/Site/Statistics/Turnout/ARLINGTON_COUNTY.html" xr:uid="{90013D67-3305-874B-849A-3263D0B15753}"/>
    <hyperlink ref="I18" r:id="rId9" display="https://results.elections.virginia.gov/vaelections/2022 November General/Site/Statistics/Turnout/AUGUSTA_COUNTY.html" xr:uid="{EDF54AFD-42E4-034C-B2C1-20DB02CEDB88}"/>
    <hyperlink ref="I19" r:id="rId10" display="https://results.elections.virginia.gov/vaelections/2022 November General/Site/Statistics/Turnout/BATH_COUNTY.html" xr:uid="{3938EB51-4DB1-8645-91A8-6FF75FD43378}"/>
    <hyperlink ref="I20" r:id="rId11" display="https://results.elections.virginia.gov/vaelections/2022 November General/Site/Statistics/Turnout/BEDFORD_COUNTY.html" xr:uid="{B001AD3E-B072-3341-9657-77C20FE55893}"/>
    <hyperlink ref="I21" r:id="rId12" display="https://results.elections.virginia.gov/vaelections/2022 November General/Site/Statistics/Turnout/BLAND_COUNTY.html" xr:uid="{FB651312-469E-7645-A36E-0487C15A8475}"/>
    <hyperlink ref="I22" r:id="rId13" display="https://results.elections.virginia.gov/vaelections/2022 November General/Site/Statistics/Turnout/BOTETOURT_COUNTY.html" xr:uid="{94A18DB3-8D5D-8C4B-994A-F84C212F3C18}"/>
    <hyperlink ref="I23" r:id="rId14" display="https://results.elections.virginia.gov/vaelections/2022 November General/Site/Statistics/Turnout/BRISTOL_CITY.html" xr:uid="{FF9B669F-249F-0945-805A-55AC244D3546}"/>
    <hyperlink ref="I24" r:id="rId15" display="https://results.elections.virginia.gov/vaelections/2022 November General/Site/Statistics/Turnout/BRUNSWICK_COUNTY.html" xr:uid="{A6C2CCF3-56A4-AC4C-9EA7-4C532F657804}"/>
    <hyperlink ref="I25" r:id="rId16" display="https://results.elections.virginia.gov/vaelections/2022 November General/Site/Statistics/Turnout/BUCHANAN_COUNTY.html" xr:uid="{25210C70-7F5E-BC4D-9790-B0EEAA069F93}"/>
    <hyperlink ref="I26" r:id="rId17" display="https://results.elections.virginia.gov/vaelections/2022 November General/Site/Statistics/Turnout/BUCKINGHAM_COUNTY.html" xr:uid="{A694E89B-0192-B548-B648-D597489C3376}"/>
    <hyperlink ref="I27" r:id="rId18" display="https://results.elections.virginia.gov/vaelections/2022 November General/Site/Statistics/Turnout/BUENA_VISTA_CITY.html" xr:uid="{52BAC355-143F-9643-B058-38BD704040B4}"/>
    <hyperlink ref="I28" r:id="rId19" display="https://results.elections.virginia.gov/vaelections/2022 November General/Site/Statistics/Turnout/CAMPBELL_COUNTY.html" xr:uid="{694F1407-2FC9-AA46-AC61-C399A9A553EB}"/>
    <hyperlink ref="I29" r:id="rId20" display="https://results.elections.virginia.gov/vaelections/2022 November General/Site/Statistics/Turnout/CAROLINE_COUNTY.html" xr:uid="{57209626-4771-B142-852B-5D27883AA036}"/>
    <hyperlink ref="I30" r:id="rId21" display="https://results.elections.virginia.gov/vaelections/2022 November General/Site/Statistics/Turnout/CARROLL_COUNTY.html" xr:uid="{D0FB1BB5-D547-3544-8CAE-0D97AD0E3C1E}"/>
    <hyperlink ref="I31" r:id="rId22" display="https://results.elections.virginia.gov/vaelections/2022 November General/Site/Statistics/Turnout/CHARLES_CITY_COUNTY.html" xr:uid="{F5CA23F3-152F-694B-A077-F8410FC4BB7E}"/>
    <hyperlink ref="I32" r:id="rId23" display="https://results.elections.virginia.gov/vaelections/2022 November General/Site/Statistics/Turnout/CHARLOTTE_COUNTY.html" xr:uid="{0BB53286-AE4B-2449-98FE-CD2F654FFCCF}"/>
    <hyperlink ref="I33" r:id="rId24" display="https://results.elections.virginia.gov/vaelections/2022 November General/Site/Statistics/Turnout/CHARLOTTESVILLE_CITY.html" xr:uid="{C6DE82BB-6FAA-3247-AEF2-D7BA094F5D84}"/>
    <hyperlink ref="I34" r:id="rId25" display="https://results.elections.virginia.gov/vaelections/2022 November General/Site/Statistics/Turnout/CHESAPEAKE_CITY.html" xr:uid="{F7D981D9-1166-8542-835D-AD94A35821DC}"/>
    <hyperlink ref="I35" r:id="rId26" display="https://results.elections.virginia.gov/vaelections/2022 November General/Site/Statistics/Turnout/CHESTERFIELD_COUNTY.html" xr:uid="{6E82DBB0-13BD-6544-9864-0E3C54BC7253}"/>
    <hyperlink ref="I36" r:id="rId27" display="https://results.elections.virginia.gov/vaelections/2022 November General/Site/Statistics/Turnout/CLARKE_COUNTY.html" xr:uid="{1C9CB432-4DC8-3B45-9460-7AFCE7141FF5}"/>
    <hyperlink ref="I37" r:id="rId28" display="https://results.elections.virginia.gov/vaelections/2022 November General/Site/Statistics/Turnout/COLONIAL_HEIGHTS_CITY.html" xr:uid="{86E47182-F649-8543-B0F3-478AACC8DCE2}"/>
    <hyperlink ref="I38" r:id="rId29" display="https://results.elections.virginia.gov/vaelections/2022 November General/Site/Statistics/Turnout/COVINGTON_CITY.html" xr:uid="{4A2EAF72-8BF1-DC4D-8481-004A54429624}"/>
    <hyperlink ref="I39" r:id="rId30" display="https://results.elections.virginia.gov/vaelections/2022 November General/Site/Statistics/Turnout/CRAIG_COUNTY.html" xr:uid="{E2FF1AF1-F5AA-BE42-9035-FFC2E15012AA}"/>
    <hyperlink ref="I40" r:id="rId31" display="https://results.elections.virginia.gov/vaelections/2022 November General/Site/Statistics/Turnout/CULPEPER_COUNTY.html" xr:uid="{8A39C918-9DF8-0F43-B053-D7DC38CF39E1}"/>
    <hyperlink ref="I41" r:id="rId32" display="https://results.elections.virginia.gov/vaelections/2022 November General/Site/Statistics/Turnout/CUMBERLAND_COUNTY.html" xr:uid="{E70A7362-F206-E940-AD2A-200C748B3F1B}"/>
    <hyperlink ref="I42" r:id="rId33" display="https://results.elections.virginia.gov/vaelections/2022 November General/Site/Statistics/Turnout/DANVILLE_CITY.html" xr:uid="{0C658648-4D08-4C47-A5E9-6D92BB71E6DF}"/>
    <hyperlink ref="I43" r:id="rId34" display="https://results.elections.virginia.gov/vaelections/2022 November General/Site/Statistics/Turnout/DICKENSON_COUNTY.html" xr:uid="{C4B0DE47-66E0-8D42-A10C-F4CFEE9ED412}"/>
    <hyperlink ref="I44" r:id="rId35" display="https://results.elections.virginia.gov/vaelections/2022 November General/Site/Statistics/Turnout/DINWIDDIE_COUNTY.html" xr:uid="{05C166F3-0060-4148-813B-7554F69C876C}"/>
    <hyperlink ref="I45" r:id="rId36" display="https://results.elections.virginia.gov/vaelections/2022 November General/Site/Statistics/Turnout/EMPORIA_CITY.html" xr:uid="{A36FFDDA-3F42-CF4F-964E-2F4007CA370B}"/>
    <hyperlink ref="I46" r:id="rId37" display="https://results.elections.virginia.gov/vaelections/2022 November General/Site/Statistics/Turnout/ESSEX_COUNTY.html" xr:uid="{AB4F154A-FA2D-2B4D-8638-7F92EB5314E2}"/>
    <hyperlink ref="I47" r:id="rId38" display="https://results.elections.virginia.gov/vaelections/2022 November General/Site/Statistics/Turnout/FAIRFAX_CITY.html" xr:uid="{F397F60D-DD40-EE4C-A73C-283FE00A311C}"/>
    <hyperlink ref="I48" r:id="rId39" display="https://results.elections.virginia.gov/vaelections/2022 November General/Site/Statistics/Turnout/FAIRFAX_COUNTY.html" xr:uid="{7B028B55-B7D3-B842-8CAE-CA5A68DCE280}"/>
    <hyperlink ref="I49" r:id="rId40" display="https://results.elections.virginia.gov/vaelections/2022 November General/Site/Statistics/Turnout/FALLS_CHURCH_CITY.html" xr:uid="{9B8F6C10-072E-6C4D-925D-F009707526E7}"/>
    <hyperlink ref="I50" r:id="rId41" display="https://results.elections.virginia.gov/vaelections/2022 November General/Site/Statistics/Turnout/FAUQUIER_COUNTY.html" xr:uid="{6317B80B-509A-AB43-BC64-B068F03F8E96}"/>
    <hyperlink ref="I51" r:id="rId42" display="https://results.elections.virginia.gov/vaelections/2022 November General/Site/Statistics/Turnout/FLOYD_COUNTY.html" xr:uid="{3995AA04-B803-3C43-B04F-F50A70B79E08}"/>
    <hyperlink ref="I52" r:id="rId43" display="https://results.elections.virginia.gov/vaelections/2022 November General/Site/Statistics/Turnout/FLUVANNA_COUNTY.html" xr:uid="{98CC2471-CB00-104D-9747-EFDF5C49A74E}"/>
    <hyperlink ref="I53" r:id="rId44" display="https://results.elections.virginia.gov/vaelections/2022 November General/Site/Statistics/Turnout/FRANKLIN_CITY.html" xr:uid="{AA2C5142-7229-0D4F-AABB-1DB4B19AB43A}"/>
    <hyperlink ref="I54" r:id="rId45" display="https://results.elections.virginia.gov/vaelections/2022 November General/Site/Statistics/Turnout/FRANKLIN_COUNTY.html" xr:uid="{ACD508D9-D425-CB49-BA4D-D1523FFAF9C5}"/>
    <hyperlink ref="I55" r:id="rId46" display="https://results.elections.virginia.gov/vaelections/2022 November General/Site/Statistics/Turnout/FREDERICK_COUNTY.html" xr:uid="{9DE35654-9E8C-F64B-BD68-BA7FC5A9F25F}"/>
    <hyperlink ref="I56" r:id="rId47" display="https://results.elections.virginia.gov/vaelections/2022 November General/Site/Statistics/Turnout/FREDERICKSBURG_CITY.html" xr:uid="{CA90FB06-8336-AC46-A825-C74C6CF07DE7}"/>
    <hyperlink ref="I57" r:id="rId48" display="https://results.elections.virginia.gov/vaelections/2022 November General/Site/Statistics/Turnout/GALAX_CITY.html" xr:uid="{5912FBAD-4E05-014B-958F-8B1D696D7CB4}"/>
    <hyperlink ref="I58" r:id="rId49" display="https://results.elections.virginia.gov/vaelections/2022 November General/Site/Statistics/Turnout/GILES_COUNTY.html" xr:uid="{A9418694-BA37-7C48-B386-32F8D01D7821}"/>
    <hyperlink ref="I59" r:id="rId50" display="https://results.elections.virginia.gov/vaelections/2022 November General/Site/Statistics/Turnout/GLOUCESTER_COUNTY.html" xr:uid="{D89D32B3-9C5E-8748-9E0A-5B918AD94520}"/>
    <hyperlink ref="I60" r:id="rId51" display="https://results.elections.virginia.gov/vaelections/2022 November General/Site/Statistics/Turnout/GOOCHLAND_COUNTY.html" xr:uid="{B7590CAA-4E11-8347-A48B-461C7AC5A58D}"/>
    <hyperlink ref="I61" r:id="rId52" display="https://results.elections.virginia.gov/vaelections/2022 November General/Site/Statistics/Turnout/GRAYSON_COUNTY.html" xr:uid="{8E8C737D-F854-E44A-BC24-8730B87A1BB6}"/>
    <hyperlink ref="I62" r:id="rId53" display="https://results.elections.virginia.gov/vaelections/2022 November General/Site/Statistics/Turnout/GREENE_COUNTY.html" xr:uid="{C49AE926-04D4-4C44-98E9-BE0C7FA7C212}"/>
    <hyperlink ref="I63" r:id="rId54" display="https://results.elections.virginia.gov/vaelections/2022 November General/Site/Statistics/Turnout/GREENSVILLE_COUNTY.html" xr:uid="{10790FA8-2EDD-C948-A2D4-68B0E68A69DD}"/>
    <hyperlink ref="I64" r:id="rId55" display="https://results.elections.virginia.gov/vaelections/2022 November General/Site/Statistics/Turnout/HALIFAX_COUNTY.html" xr:uid="{0B3EC47B-08D8-DE4A-93E8-CA774FDBEC1F}"/>
    <hyperlink ref="I65" r:id="rId56" display="https://results.elections.virginia.gov/vaelections/2022 November General/Site/Statistics/Turnout/HAMPTON_CITY.html" xr:uid="{552F8182-14E8-1B4F-885D-F94789CDBD90}"/>
    <hyperlink ref="I66" r:id="rId57" display="https://results.elections.virginia.gov/vaelections/2022 November General/Site/Statistics/Turnout/HANOVER_COUNTY.html" xr:uid="{5F893491-DFF6-3A47-A044-2B0E9D1EB643}"/>
    <hyperlink ref="I67" r:id="rId58" display="https://results.elections.virginia.gov/vaelections/2022 November General/Site/Statistics/Turnout/HARRISONBURG_CITY.html" xr:uid="{62932899-7F6C-C14B-BF94-875F52D1C4F8}"/>
    <hyperlink ref="I68" r:id="rId59" display="https://results.elections.virginia.gov/vaelections/2022 November General/Site/Statistics/Turnout/HENRICO_COUNTY.html" xr:uid="{D1C7739B-AD37-CF45-8DCD-5EF9E744F6DB}"/>
    <hyperlink ref="I69" r:id="rId60" display="https://results.elections.virginia.gov/vaelections/2022 November General/Site/Statistics/Turnout/HENRY_COUNTY.html" xr:uid="{ADF00030-0821-3D48-A255-17755A93B676}"/>
    <hyperlink ref="I70" r:id="rId61" display="https://results.elections.virginia.gov/vaelections/2022 November General/Site/Statistics/Turnout/HIGHLAND_COUNTY.html" xr:uid="{B5D8FF26-2269-384F-AE7F-9FE31AE9E652}"/>
    <hyperlink ref="I71" r:id="rId62" display="https://results.elections.virginia.gov/vaelections/2022 November General/Site/Statistics/Turnout/HOPEWELL_CITY.html" xr:uid="{60409E61-9726-1A43-901C-4C706C4DED88}"/>
    <hyperlink ref="I72" r:id="rId63" display="https://results.elections.virginia.gov/vaelections/2022 November General/Site/Statistics/Turnout/ISLE_OF_WIGHT_COUNTY.html" xr:uid="{66C4B950-1466-2140-87F7-43735FADD7FF}"/>
    <hyperlink ref="I73" r:id="rId64" display="https://results.elections.virginia.gov/vaelections/2022 November General/Site/Statistics/Turnout/JAMES_CITY_COUNTY.html" xr:uid="{EFF04B4C-81C0-E142-A700-EF5305E4289F}"/>
    <hyperlink ref="I74" r:id="rId65" display="https://results.elections.virginia.gov/vaelections/2022 November General/Site/Statistics/Turnout/KING_&amp;_QUEEN_COUNTY.html" xr:uid="{E6F07402-2C01-2947-8B94-083C72585402}"/>
    <hyperlink ref="I75" r:id="rId66" display="https://results.elections.virginia.gov/vaelections/2022 November General/Site/Statistics/Turnout/KING_GEORGE_COUNTY.html" xr:uid="{6534E34D-41F3-7B42-9FF4-EBC76D49B27D}"/>
    <hyperlink ref="I76" r:id="rId67" display="https://results.elections.virginia.gov/vaelections/2022 November General/Site/Statistics/Turnout/KING_WILLIAM_COUNTY.html" xr:uid="{09779A47-26AD-EF47-BF9F-3D2EBB94879C}"/>
    <hyperlink ref="I77" r:id="rId68" display="https://results.elections.virginia.gov/vaelections/2022 November General/Site/Statistics/Turnout/LANCASTER_COUNTY.html" xr:uid="{A7B322DF-644F-9749-872C-163E5673B3B3}"/>
    <hyperlink ref="I78" r:id="rId69" display="https://results.elections.virginia.gov/vaelections/2022 November General/Site/Statistics/Turnout/LEE_COUNTY.html" xr:uid="{C439D7FE-119A-2141-984F-32CA9F557FFC}"/>
    <hyperlink ref="I79" r:id="rId70" display="https://results.elections.virginia.gov/vaelections/2022 November General/Site/Statistics/Turnout/LEXINGTON_CITY.html" xr:uid="{D60AD55C-F796-0640-9312-311EF088E40A}"/>
    <hyperlink ref="I80" r:id="rId71" display="https://results.elections.virginia.gov/vaelections/2022 November General/Site/Statistics/Turnout/LOUDOUN_COUNTY.html" xr:uid="{5FE39C5F-294D-4F45-A49B-F453407ABDB9}"/>
    <hyperlink ref="I81" r:id="rId72" display="https://results.elections.virginia.gov/vaelections/2022 November General/Site/Statistics/Turnout/LOUISA_COUNTY.html" xr:uid="{AD17EC55-40BF-FD4D-935B-5A28681FC7E9}"/>
    <hyperlink ref="I82" r:id="rId73" display="https://results.elections.virginia.gov/vaelections/2022 November General/Site/Statistics/Turnout/LUNENBURG_COUNTY.html" xr:uid="{2C8456E6-13E7-C64E-BAE1-22A7580960BC}"/>
    <hyperlink ref="I83" r:id="rId74" display="https://results.elections.virginia.gov/vaelections/2022 November General/Site/Statistics/Turnout/LYNCHBURG_CITY.html" xr:uid="{7C11A2B5-A121-EA48-A944-D973EF566E57}"/>
    <hyperlink ref="I84" r:id="rId75" display="https://results.elections.virginia.gov/vaelections/2022 November General/Site/Statistics/Turnout/MADISON_COUNTY.html" xr:uid="{A3CB5228-1E7F-D548-890A-65C4B9A62B00}"/>
    <hyperlink ref="I85" r:id="rId76" display="https://results.elections.virginia.gov/vaelections/2022 November General/Site/Statistics/Turnout/MANASSAS_CITY.html" xr:uid="{E452A2B9-6BCD-F24D-8558-DADE62C00CE3}"/>
    <hyperlink ref="I86" r:id="rId77" display="https://results.elections.virginia.gov/vaelections/2022 November General/Site/Statistics/Turnout/MANASSAS_PARK_CITY.html" xr:uid="{719961B9-5DF1-1145-954C-296ECD7E09BE}"/>
    <hyperlink ref="I87" r:id="rId78" display="https://results.elections.virginia.gov/vaelections/2022 November General/Site/Statistics/Turnout/MARTINSVILLE_CITY.html" xr:uid="{AD672B42-A655-DF4D-B57B-E5529BA34B23}"/>
    <hyperlink ref="I88" r:id="rId79" display="https://results.elections.virginia.gov/vaelections/2022 November General/Site/Statistics/Turnout/MATHEWS_COUNTY.html" xr:uid="{A661CC29-2EFB-5749-8F47-ED6CDDD376D4}"/>
    <hyperlink ref="I89" r:id="rId80" display="https://results.elections.virginia.gov/vaelections/2022 November General/Site/Statistics/Turnout/MECKLENBURG_COUNTY.html" xr:uid="{1FA94B5A-8CF2-D24D-A8D0-310A7CEFE8E4}"/>
    <hyperlink ref="I90" r:id="rId81" display="https://results.elections.virginia.gov/vaelections/2022 November General/Site/Statistics/Turnout/MIDDLESEX_COUNTY.html" xr:uid="{8ACB8B5D-9F00-7C41-BBA8-887059888640}"/>
    <hyperlink ref="I91" r:id="rId82" display="https://results.elections.virginia.gov/vaelections/2022 November General/Site/Statistics/Turnout/MONTGOMERY_COUNTY.html" xr:uid="{C2026703-C92B-8E43-9109-4F4FB63D9E74}"/>
    <hyperlink ref="I92" r:id="rId83" display="https://results.elections.virginia.gov/vaelections/2022 November General/Site/Statistics/Turnout/NELSON_COUNTY.html" xr:uid="{36D46FE6-3B55-7445-8F65-89647035894C}"/>
    <hyperlink ref="I93" r:id="rId84" display="https://results.elections.virginia.gov/vaelections/2022 November General/Site/Statistics/Turnout/NEW_KENT_COUNTY.html" xr:uid="{0848BD16-1B60-B94A-8047-B5D4456E2EF6}"/>
    <hyperlink ref="I94" r:id="rId85" display="https://results.elections.virginia.gov/vaelections/2022 November General/Site/Statistics/Turnout/NEWPORT_NEWS_CITY.html" xr:uid="{D60C7831-38C3-6B49-82D1-C0F2B43A8EC9}"/>
    <hyperlink ref="I95" r:id="rId86" display="https://results.elections.virginia.gov/vaelections/2022 November General/Site/Statistics/Turnout/NORFOLK_CITY.html" xr:uid="{6421849F-298F-074B-8725-54CA5F054BFA}"/>
    <hyperlink ref="I96" r:id="rId87" display="https://results.elections.virginia.gov/vaelections/2022 November General/Site/Statistics/Turnout/NORTHAMPTON_COUNTY.html" xr:uid="{0C8EC71C-431B-144E-A262-58F1A54711B1}"/>
    <hyperlink ref="I97" r:id="rId88" display="https://results.elections.virginia.gov/vaelections/2022 November General/Site/Statistics/Turnout/NORTHUMBERLAND_COUNTY.html" xr:uid="{D0E579F4-7F5B-CF49-B808-B47F1E7CEA6D}"/>
    <hyperlink ref="I98" r:id="rId89" display="https://results.elections.virginia.gov/vaelections/2022 November General/Site/Statistics/Turnout/NORTON_CITY.html" xr:uid="{596C9080-C579-FD40-A66A-3DFF43EE39F8}"/>
    <hyperlink ref="I99" r:id="rId90" display="https://results.elections.virginia.gov/vaelections/2022 November General/Site/Statistics/Turnout/NOTTOWAY_COUNTY.html" xr:uid="{E923E3B1-E012-5F42-873C-766DCC673D60}"/>
    <hyperlink ref="I100" r:id="rId91" display="https://results.elections.virginia.gov/vaelections/2022 November General/Site/Statistics/Turnout/ORANGE_COUNTY.html" xr:uid="{C38FF7AF-316F-824C-97D8-E907D12BC136}"/>
    <hyperlink ref="I101" r:id="rId92" display="https://results.elections.virginia.gov/vaelections/2022 November General/Site/Statistics/Turnout/PAGE_COUNTY.html" xr:uid="{BAE10810-A567-FF4A-929E-A103DB33407B}"/>
    <hyperlink ref="I102" r:id="rId93" display="https://results.elections.virginia.gov/vaelections/2022 November General/Site/Statistics/Turnout/PATRICK_COUNTY.html" xr:uid="{028EA207-A137-BF4E-96FB-44173165E3D9}"/>
    <hyperlink ref="I103" r:id="rId94" display="https://results.elections.virginia.gov/vaelections/2022 November General/Site/Statistics/Turnout/PETERSBURG_CITY.html" xr:uid="{3AEDA6AB-0E2F-D249-852C-92326450B797}"/>
    <hyperlink ref="I104" r:id="rId95" display="https://results.elections.virginia.gov/vaelections/2022 November General/Site/Statistics/Turnout/PITTSYLVANIA_COUNTY.html" xr:uid="{5519AEB1-5952-5E4F-8E8D-8D04D869DF23}"/>
    <hyperlink ref="I105" r:id="rId96" display="https://results.elections.virginia.gov/vaelections/2022 November General/Site/Statistics/Turnout/POQUOSON_CITY.html" xr:uid="{C269A633-9C45-D94F-9418-E76FF927D158}"/>
    <hyperlink ref="I106" r:id="rId97" display="https://results.elections.virginia.gov/vaelections/2022 November General/Site/Statistics/Turnout/PORTSMOUTH_CITY.html" xr:uid="{9BAEDDF7-4A91-EA47-B7CE-A980AC03EA39}"/>
    <hyperlink ref="I107" r:id="rId98" display="https://results.elections.virginia.gov/vaelections/2022 November General/Site/Statistics/Turnout/POWHATAN_COUNTY.html" xr:uid="{7A3C8E35-B71B-4441-B8A8-9BBF31FFD629}"/>
    <hyperlink ref="I108" r:id="rId99" display="https://results.elections.virginia.gov/vaelections/2022 November General/Site/Statistics/Turnout/PRINCE_EDWARD_COUNTY.html" xr:uid="{BE1CC5AF-DBB2-D342-86FA-4E890317E2AC}"/>
    <hyperlink ref="I109" r:id="rId100" display="https://results.elections.virginia.gov/vaelections/2022 November General/Site/Statistics/Turnout/PRINCE_GEORGE_COUNTY.html" xr:uid="{6E3E5EAE-ADA7-9540-B433-44DD792E0411}"/>
    <hyperlink ref="I110" r:id="rId101" display="https://results.elections.virginia.gov/vaelections/2022 November General/Site/Statistics/Turnout/PRINCE_WILLIAM_COUNTY.html" xr:uid="{217D98A1-BF07-D444-A416-4F99803AC9AB}"/>
    <hyperlink ref="I111" r:id="rId102" display="https://results.elections.virginia.gov/vaelections/2022 November General/Site/Statistics/Turnout/PULASKI_COUNTY.html" xr:uid="{E1A7197B-56D6-E147-A675-08BE6E953F00}"/>
    <hyperlink ref="I112" r:id="rId103" display="https://results.elections.virginia.gov/vaelections/2022 November General/Site/Statistics/Turnout/RADFORD_CITY.html" xr:uid="{ED5E371C-3963-F945-8555-879B5010672F}"/>
    <hyperlink ref="I113" r:id="rId104" display="https://results.elections.virginia.gov/vaelections/2022 November General/Site/Statistics/Turnout/RAPPAHANNOCK_COUNTY.html" xr:uid="{69F842D4-C0FC-BC4D-B474-0A05104DADC9}"/>
    <hyperlink ref="I114" r:id="rId105" display="https://results.elections.virginia.gov/vaelections/2022 November General/Site/Statistics/Turnout/RICHMOND_CITY.html" xr:uid="{7B1763CC-120F-6C4B-85D5-4B1C437894F6}"/>
    <hyperlink ref="I115" r:id="rId106" display="https://results.elections.virginia.gov/vaelections/2022 November General/Site/Statistics/Turnout/RICHMOND_COUNTY.html" xr:uid="{3D0289A9-983F-CE45-8B6D-AB26C8632AA7}"/>
    <hyperlink ref="I116" r:id="rId107" display="https://results.elections.virginia.gov/vaelections/2022 November General/Site/Statistics/Turnout/ROANOKE_CITY.html" xr:uid="{7889DA52-BA89-9645-97AB-6E5D0D9176B9}"/>
    <hyperlink ref="I117" r:id="rId108" display="https://results.elections.virginia.gov/vaelections/2022 November General/Site/Statistics/Turnout/ROANOKE_COUNTY.html" xr:uid="{1E2E778F-230E-FC4C-A997-2503E3EB277F}"/>
    <hyperlink ref="I118" r:id="rId109" display="https://results.elections.virginia.gov/vaelections/2022 November General/Site/Statistics/Turnout/ROCKBRIDGE_COUNTY.html" xr:uid="{2CFA3A18-232E-F447-A6F1-255E4D9D8DB9}"/>
    <hyperlink ref="I119" r:id="rId110" display="https://results.elections.virginia.gov/vaelections/2022 November General/Site/Statistics/Turnout/ROCKINGHAM_COUNTY.html" xr:uid="{7AEC74FF-1951-4D47-B1DD-0B6EC9D390D8}"/>
    <hyperlink ref="I120" r:id="rId111" display="https://results.elections.virginia.gov/vaelections/2022 November General/Site/Statistics/Turnout/RUSSELL_COUNTY.html" xr:uid="{9585C9A5-6D6A-4F42-BDC4-5355C1981C93}"/>
    <hyperlink ref="I121" r:id="rId112" display="https://results.elections.virginia.gov/vaelections/2022 November General/Site/Statistics/Turnout/SALEM_CITY.html" xr:uid="{736F9CD5-457E-D840-BADC-5CA5DEC8098D}"/>
    <hyperlink ref="I122" r:id="rId113" display="https://results.elections.virginia.gov/vaelections/2022 November General/Site/Statistics/Turnout/SCOTT_COUNTY.html" xr:uid="{6AB4CA95-B7BC-E74C-906A-116C886E38E7}"/>
    <hyperlink ref="I123" r:id="rId114" display="https://results.elections.virginia.gov/vaelections/2022 November General/Site/Statistics/Turnout/SHENANDOAH_COUNTY.html" xr:uid="{990AB1D4-6670-C147-991E-202A7F77B70A}"/>
    <hyperlink ref="I124" r:id="rId115" display="https://results.elections.virginia.gov/vaelections/2022 November General/Site/Statistics/Turnout/SMYTH_COUNTY.html" xr:uid="{7CF5E042-111D-6B4F-94F9-4911753070EC}"/>
    <hyperlink ref="I125" r:id="rId116" display="https://results.elections.virginia.gov/vaelections/2022 November General/Site/Statistics/Turnout/SOUTHAMPTON_COUNTY.html" xr:uid="{25767A1A-5DC4-BC48-A60E-DC330A623E89}"/>
    <hyperlink ref="I126" r:id="rId117" display="https://results.elections.virginia.gov/vaelections/2022 November General/Site/Statistics/Turnout/SPOTSYLVANIA_COUNTY.html" xr:uid="{AD087D15-39C0-8B4D-9340-3DD005681CB5}"/>
    <hyperlink ref="I127" r:id="rId118" display="https://results.elections.virginia.gov/vaelections/2022 November General/Site/Statistics/Turnout/STAFFORD_COUNTY.html" xr:uid="{78E1C32C-FBCD-9E42-AA8B-1ECBBC9DBA2D}"/>
    <hyperlink ref="I128" r:id="rId119" display="https://results.elections.virginia.gov/vaelections/2022 November General/Site/Statistics/Turnout/STAUNTON_CITY.html" xr:uid="{72BB46B9-BC73-DE4F-8B9F-129660CBB684}"/>
    <hyperlink ref="I129" r:id="rId120" display="https://results.elections.virginia.gov/vaelections/2022 November General/Site/Statistics/Turnout/SUFFOLK_CITY.html" xr:uid="{967A1CD7-9437-9B4E-8353-CF656C8E218B}"/>
    <hyperlink ref="I130" r:id="rId121" display="https://results.elections.virginia.gov/vaelections/2022 November General/Site/Statistics/Turnout/SURRY_COUNTY.html" xr:uid="{206CFFE3-5502-F74F-A74F-AA829B506737}"/>
    <hyperlink ref="I131" r:id="rId122" display="https://results.elections.virginia.gov/vaelections/2022 November General/Site/Statistics/Turnout/SUSSEX_COUNTY.html" xr:uid="{5E894806-2FDF-4B48-A55C-ECE2E7EA025D}"/>
    <hyperlink ref="I132" r:id="rId123" display="https://results.elections.virginia.gov/vaelections/2022 November General/Site/Statistics/Turnout/TAZEWELL_COUNTY.html" xr:uid="{39B0AFBB-6789-9049-B591-A5B3EF79FB65}"/>
    <hyperlink ref="I133" r:id="rId124" display="https://results.elections.virginia.gov/vaelections/2022 November General/Site/Statistics/Turnout/VIRGINIA_BEACH_CITY.html" xr:uid="{5A49FED3-880A-AD4A-B22C-D9DB2E2B78EA}"/>
    <hyperlink ref="I134" r:id="rId125" display="https://results.elections.virginia.gov/vaelections/2022 November General/Site/Statistics/Turnout/WARREN_COUNTY.html" xr:uid="{7D85F087-4A5F-194F-88D3-FAD39BCA33CF}"/>
    <hyperlink ref="I135" r:id="rId126" display="https://results.elections.virginia.gov/vaelections/2022 November General/Site/Statistics/Turnout/WASHINGTON_COUNTY.html" xr:uid="{548CDCAB-770E-7747-AAB6-D31BC2790C20}"/>
    <hyperlink ref="I136" r:id="rId127" display="https://results.elections.virginia.gov/vaelections/2022 November General/Site/Statistics/Turnout/WAYNESBORO_CITY.html" xr:uid="{7CEBEFA0-5C5B-A840-97EB-6925BA638345}"/>
    <hyperlink ref="I137" r:id="rId128" display="https://results.elections.virginia.gov/vaelections/2022 November General/Site/Statistics/Turnout/WESTMORELAND_COUNTY.html" xr:uid="{20A678D7-5F3C-F545-BC6A-3A29A8DB2630}"/>
    <hyperlink ref="I138" r:id="rId129" display="https://results.elections.virginia.gov/vaelections/2022 November General/Site/Statistics/Turnout/WILLIAMSBURG_CITY.html" xr:uid="{F85A7D6D-4CA4-D942-B2E9-8148DF87875A}"/>
    <hyperlink ref="I139" r:id="rId130" display="https://results.elections.virginia.gov/vaelections/2022 November General/Site/Statistics/Turnout/WINCHESTER_CITY.html" xr:uid="{945B1AE3-9CAB-2C4E-8B84-EB27F14C0ACA}"/>
    <hyperlink ref="I140" r:id="rId131" display="https://results.elections.virginia.gov/vaelections/2022 November General/Site/Statistics/Turnout/WISE_COUNTY.html" xr:uid="{BC4533EB-121E-B242-9095-0C9FFB23F942}"/>
    <hyperlink ref="I141" r:id="rId132" display="https://results.elections.virginia.gov/vaelections/2022 November General/Site/Statistics/Turnout/WYTHE_COUNTY.html" xr:uid="{D09A64A3-9D9E-6943-9183-4C93D3FCF06F}"/>
    <hyperlink ref="I142" r:id="rId133" display="https://results.elections.virginia.gov/vaelections/2022 November General/Site/Statistics/Turnout/YORK_COUNTY.html" xr:uid="{D4165513-33EE-0B47-B9DA-6B744B9DEC9A}"/>
    <hyperlink ref="O142" r:id="rId134" display="https://results.elections.virginia.gov/vaelections/2022 November General/Site/Statistics/Turnout/YORK_COUNTY.html" xr:uid="{E4343E7A-BE1A-D846-B792-C48524A698F0}"/>
    <hyperlink ref="O141" r:id="rId135" display="https://results.elections.virginia.gov/vaelections/2022 November General/Site/Statistics/Turnout/WYTHE_COUNTY.html" xr:uid="{E9F686C9-4C8D-9C45-881E-7585278DFF6D}"/>
    <hyperlink ref="O140" r:id="rId136" display="https://results.elections.virginia.gov/vaelections/2022 November General/Site/Statistics/Turnout/WISE_COUNTY.html" xr:uid="{7051A2B7-5B93-044D-AD69-807CEC705810}"/>
    <hyperlink ref="O139" r:id="rId137" display="https://results.elections.virginia.gov/vaelections/2022 November General/Site/Statistics/Turnout/WINCHESTER_CITY.html" xr:uid="{10A34C98-4E10-644D-BAEF-B111E949320A}"/>
    <hyperlink ref="O138" r:id="rId138" display="https://results.elections.virginia.gov/vaelections/2022 November General/Site/Statistics/Turnout/WILLIAMSBURG_CITY.html" xr:uid="{A477633F-5585-F644-A9C5-9722F395FE81}"/>
    <hyperlink ref="O137" r:id="rId139" display="https://results.elections.virginia.gov/vaelections/2022 November General/Site/Statistics/Turnout/WESTMORELAND_COUNTY.html" xr:uid="{0F9D976D-2918-874C-A2BA-4D046FB52180}"/>
    <hyperlink ref="O136" r:id="rId140" display="https://results.elections.virginia.gov/vaelections/2022 November General/Site/Statistics/Turnout/WAYNESBORO_CITY.html" xr:uid="{2C729263-EEB4-A146-B03F-404E6D1439ED}"/>
    <hyperlink ref="O135" r:id="rId141" display="https://results.elections.virginia.gov/vaelections/2022 November General/Site/Statistics/Turnout/WASHINGTON_COUNTY.html" xr:uid="{D8DC227A-6285-FE4C-931D-F7019BCFA534}"/>
    <hyperlink ref="O134" r:id="rId142" display="https://results.elections.virginia.gov/vaelections/2022 November General/Site/Statistics/Turnout/WARREN_COUNTY.html" xr:uid="{76898CFF-94B5-FE46-9C2D-09541734D223}"/>
    <hyperlink ref="O133" r:id="rId143" display="https://results.elections.virginia.gov/vaelections/2022 November General/Site/Statistics/Turnout/VIRGINIA_BEACH_CITY.html" xr:uid="{3C41243F-548B-7C40-8C5B-97C3A9402E93}"/>
    <hyperlink ref="O132" r:id="rId144" display="https://results.elections.virginia.gov/vaelections/2022 November General/Site/Statistics/Turnout/TAZEWELL_COUNTY.html" xr:uid="{E7CF696A-D796-FF42-AB60-25F0A87490D8}"/>
    <hyperlink ref="O131" r:id="rId145" display="https://results.elections.virginia.gov/vaelections/2022 November General/Site/Statistics/Turnout/SUSSEX_COUNTY.html" xr:uid="{98C55907-4449-FE40-BBCC-46EF20D53783}"/>
    <hyperlink ref="O130" r:id="rId146" display="https://results.elections.virginia.gov/vaelections/2022 November General/Site/Statistics/Turnout/SURRY_COUNTY.html" xr:uid="{143DDAB0-EC3C-3A4D-A352-D45A30687500}"/>
    <hyperlink ref="O129" r:id="rId147" display="https://results.elections.virginia.gov/vaelections/2022 November General/Site/Statistics/Turnout/SUFFOLK_CITY.html" xr:uid="{5F46DD08-E7C2-1044-8B94-2B03D94966A6}"/>
    <hyperlink ref="O128" r:id="rId148" display="https://results.elections.virginia.gov/vaelections/2022 November General/Site/Statistics/Turnout/STAUNTON_CITY.html" xr:uid="{5ADD5F75-C3AC-9B44-9CFF-246A2D1EF701}"/>
    <hyperlink ref="O127" r:id="rId149" display="https://results.elections.virginia.gov/vaelections/2022 November General/Site/Statistics/Turnout/STAFFORD_COUNTY.html" xr:uid="{6CDDCFAD-DBEC-AA4C-9279-60A5CC694E7C}"/>
    <hyperlink ref="O126" r:id="rId150" display="https://results.elections.virginia.gov/vaelections/2022 November General/Site/Statistics/Turnout/SPOTSYLVANIA_COUNTY.html" xr:uid="{6D67DECE-F531-B84C-BA2E-5C254BA591B9}"/>
    <hyperlink ref="O125" r:id="rId151" display="https://results.elections.virginia.gov/vaelections/2022 November General/Site/Statistics/Turnout/SOUTHAMPTON_COUNTY.html" xr:uid="{0CED008F-787B-7C4B-BDAF-0F5E7E7976C8}"/>
    <hyperlink ref="O124" r:id="rId152" display="https://results.elections.virginia.gov/vaelections/2022 November General/Site/Statistics/Turnout/SMYTH_COUNTY.html" xr:uid="{3B6CD9B7-4F25-364C-A160-666A48386723}"/>
    <hyperlink ref="O123" r:id="rId153" display="https://results.elections.virginia.gov/vaelections/2022 November General/Site/Statistics/Turnout/SHENANDOAH_COUNTY.html" xr:uid="{1A38B27F-D4BE-D045-B7AE-E134A771E8B9}"/>
    <hyperlink ref="O122" r:id="rId154" display="https://results.elections.virginia.gov/vaelections/2022 November General/Site/Statistics/Turnout/SCOTT_COUNTY.html" xr:uid="{E38268D2-A0C1-5D44-8C25-CD54296B0C93}"/>
    <hyperlink ref="O121" r:id="rId155" display="https://results.elections.virginia.gov/vaelections/2022 November General/Site/Statistics/Turnout/SALEM_CITY.html" xr:uid="{C9CB790C-202E-124C-9651-42F3351032D0}"/>
    <hyperlink ref="O120" r:id="rId156" display="https://results.elections.virginia.gov/vaelections/2022 November General/Site/Statistics/Turnout/RUSSELL_COUNTY.html" xr:uid="{ECB46A82-18C2-8A48-A11D-8733C1BF271E}"/>
    <hyperlink ref="O119" r:id="rId157" display="https://results.elections.virginia.gov/vaelections/2022 November General/Site/Statistics/Turnout/ROCKINGHAM_COUNTY.html" xr:uid="{2E5585E0-EE37-9A4A-8F7F-6C3009E66332}"/>
    <hyperlink ref="O118" r:id="rId158" display="https://results.elections.virginia.gov/vaelections/2022 November General/Site/Statistics/Turnout/ROCKBRIDGE_COUNTY.html" xr:uid="{50472938-6C87-5B47-8A65-039CF5001F27}"/>
    <hyperlink ref="O117" r:id="rId159" display="https://results.elections.virginia.gov/vaelections/2022 November General/Site/Statistics/Turnout/ROANOKE_COUNTY.html" xr:uid="{9B7BE5E9-DCA2-244A-8659-18B7623DA2F6}"/>
    <hyperlink ref="O116" r:id="rId160" display="https://results.elections.virginia.gov/vaelections/2022 November General/Site/Statistics/Turnout/ROANOKE_CITY.html" xr:uid="{3F66E1FD-FBC9-8F4F-AC56-F94B2F2F0A27}"/>
    <hyperlink ref="O115" r:id="rId161" display="https://results.elections.virginia.gov/vaelections/2022 November General/Site/Statistics/Turnout/RICHMOND_COUNTY.html" xr:uid="{88D6D00A-B965-8F41-8E4E-F4069E67406C}"/>
    <hyperlink ref="O114" r:id="rId162" display="https://results.elections.virginia.gov/vaelections/2022 November General/Site/Statistics/Turnout/RICHMOND_CITY.html" xr:uid="{A3887891-A312-2A4E-AAE6-BFDE5EB9CE14}"/>
    <hyperlink ref="O113" r:id="rId163" display="https://results.elections.virginia.gov/vaelections/2022 November General/Site/Statistics/Turnout/RAPPAHANNOCK_COUNTY.html" xr:uid="{A8254B32-E6F2-6B41-AE4D-EF0923794582}"/>
    <hyperlink ref="O112" r:id="rId164" display="https://results.elections.virginia.gov/vaelections/2022 November General/Site/Statistics/Turnout/RADFORD_CITY.html" xr:uid="{BF4CC7DA-52C9-3A42-A93A-EDD9F0C9B7C7}"/>
    <hyperlink ref="O111" r:id="rId165" display="https://results.elections.virginia.gov/vaelections/2022 November General/Site/Statistics/Turnout/PULASKI_COUNTY.html" xr:uid="{A7409EC3-0DE4-A240-AE6E-3AA374B0800B}"/>
    <hyperlink ref="O110" r:id="rId166" display="https://results.elections.virginia.gov/vaelections/2022 November General/Site/Statistics/Turnout/PRINCE_WILLIAM_COUNTY.html" xr:uid="{FFB93219-89E5-CA48-A0D5-3DC330D2C920}"/>
    <hyperlink ref="O109" r:id="rId167" display="https://results.elections.virginia.gov/vaelections/2022 November General/Site/Statistics/Turnout/PRINCE_GEORGE_COUNTY.html" xr:uid="{1DE14668-0180-F54E-99E0-9EF11914A6E0}"/>
    <hyperlink ref="O108" r:id="rId168" display="https://results.elections.virginia.gov/vaelections/2022 November General/Site/Statistics/Turnout/PRINCE_EDWARD_COUNTY.html" xr:uid="{29303523-4301-F547-990D-92152097A223}"/>
    <hyperlink ref="O107" r:id="rId169" display="https://results.elections.virginia.gov/vaelections/2022 November General/Site/Statistics/Turnout/POWHATAN_COUNTY.html" xr:uid="{8CDB83DB-955F-D540-97B0-CAC4F2F9FCD1}"/>
    <hyperlink ref="O106" r:id="rId170" display="https://results.elections.virginia.gov/vaelections/2022 November General/Site/Statistics/Turnout/PORTSMOUTH_CITY.html" xr:uid="{AA39CF6E-09C4-2D46-8D5A-CB33B4511852}"/>
    <hyperlink ref="O105" r:id="rId171" display="https://results.elections.virginia.gov/vaelections/2022 November General/Site/Statistics/Turnout/POQUOSON_CITY.html" xr:uid="{EB57508A-C61E-4240-8053-E42B0ED53530}"/>
    <hyperlink ref="O104" r:id="rId172" display="https://results.elections.virginia.gov/vaelections/2022 November General/Site/Statistics/Turnout/PITTSYLVANIA_COUNTY.html" xr:uid="{02EB1DBE-E2EE-8A41-AEEA-A99C58ED998D}"/>
    <hyperlink ref="O103" r:id="rId173" display="https://results.elections.virginia.gov/vaelections/2022 November General/Site/Statistics/Turnout/PETERSBURG_CITY.html" xr:uid="{C2CC63C8-BB9E-F240-879A-E11D4B2702DD}"/>
    <hyperlink ref="O102" r:id="rId174" display="https://results.elections.virginia.gov/vaelections/2022 November General/Site/Statistics/Turnout/PATRICK_COUNTY.html" xr:uid="{86DD1A39-CF7C-D348-9043-FFC39F41F98B}"/>
    <hyperlink ref="O101" r:id="rId175" display="https://results.elections.virginia.gov/vaelections/2022 November General/Site/Statistics/Turnout/PAGE_COUNTY.html" xr:uid="{8F2ED4C4-8415-0440-A652-D78D41755247}"/>
    <hyperlink ref="O100" r:id="rId176" display="https://results.elections.virginia.gov/vaelections/2022 November General/Site/Statistics/Turnout/ORANGE_COUNTY.html" xr:uid="{BF3AD9D6-E14E-954B-8529-74AC761DBA44}"/>
    <hyperlink ref="O99" r:id="rId177" display="https://results.elections.virginia.gov/vaelections/2022 November General/Site/Statistics/Turnout/NOTTOWAY_COUNTY.html" xr:uid="{64C27E26-3159-A244-A526-5F716120FB0F}"/>
    <hyperlink ref="O98" r:id="rId178" display="https://results.elections.virginia.gov/vaelections/2022 November General/Site/Statistics/Turnout/NORTON_CITY.html" xr:uid="{8391CDCD-2FDB-4943-9BD9-B02F22450D6A}"/>
    <hyperlink ref="O97" r:id="rId179" display="https://results.elections.virginia.gov/vaelections/2022 November General/Site/Statistics/Turnout/NORTHUMBERLAND_COUNTY.html" xr:uid="{3671A85B-FC67-974B-8DA5-CE8C49C1F7F9}"/>
    <hyperlink ref="O96" r:id="rId180" display="https://results.elections.virginia.gov/vaelections/2022 November General/Site/Statistics/Turnout/NORTHAMPTON_COUNTY.html" xr:uid="{DBF69F67-8C4F-844E-84E3-58AA919B4359}"/>
    <hyperlink ref="O95" r:id="rId181" display="https://results.elections.virginia.gov/vaelections/2022 November General/Site/Statistics/Turnout/NORFOLK_CITY.html" xr:uid="{7ECD6E04-1F70-4645-9EC9-C70CC301F999}"/>
    <hyperlink ref="O94" r:id="rId182" display="https://results.elections.virginia.gov/vaelections/2022 November General/Site/Statistics/Turnout/NEWPORT_NEWS_CITY.html" xr:uid="{41ED2618-15DF-0542-BB79-60AF690E6D15}"/>
    <hyperlink ref="O93" r:id="rId183" display="https://results.elections.virginia.gov/vaelections/2022 November General/Site/Statistics/Turnout/NEW_KENT_COUNTY.html" xr:uid="{99EC59EB-E3D4-AE43-B3BD-C1DA4F6FEB5F}"/>
    <hyperlink ref="O92" r:id="rId184" display="https://results.elections.virginia.gov/vaelections/2022 November General/Site/Statistics/Turnout/NELSON_COUNTY.html" xr:uid="{BD2C247C-1FA0-064E-8A7E-9D6B6982C1F5}"/>
    <hyperlink ref="O91" r:id="rId185" display="https://results.elections.virginia.gov/vaelections/2022 November General/Site/Statistics/Turnout/MONTGOMERY_COUNTY.html" xr:uid="{2B4ADD1F-922A-4E4C-9AC7-06A6D1A73066}"/>
    <hyperlink ref="O90" r:id="rId186" display="https://results.elections.virginia.gov/vaelections/2022 November General/Site/Statistics/Turnout/MIDDLESEX_COUNTY.html" xr:uid="{9BCA2CD5-12BB-6E4B-994F-603DC1CE8135}"/>
    <hyperlink ref="O89" r:id="rId187" display="https://results.elections.virginia.gov/vaelections/2022 November General/Site/Statistics/Turnout/MECKLENBURG_COUNTY.html" xr:uid="{27585208-6BB5-CD48-BD42-74B685A4F1C4}"/>
    <hyperlink ref="O88" r:id="rId188" display="https://results.elections.virginia.gov/vaelections/2022 November General/Site/Statistics/Turnout/MATHEWS_COUNTY.html" xr:uid="{4E008D08-1D01-4F42-91F8-35808DDB1FF7}"/>
    <hyperlink ref="O87" r:id="rId189" display="https://results.elections.virginia.gov/vaelections/2022 November General/Site/Statistics/Turnout/MARTINSVILLE_CITY.html" xr:uid="{CB022363-B7CF-5746-89A8-520D0E0D3A11}"/>
    <hyperlink ref="O86" r:id="rId190" display="https://results.elections.virginia.gov/vaelections/2022 November General/Site/Statistics/Turnout/MANASSAS_PARK_CITY.html" xr:uid="{C227107F-CBC2-C84C-B432-79C53C958954}"/>
    <hyperlink ref="O85" r:id="rId191" display="https://results.elections.virginia.gov/vaelections/2022 November General/Site/Statistics/Turnout/MANASSAS_CITY.html" xr:uid="{EDE5834D-93A6-BE47-8B36-56FAC4EDCDF1}"/>
    <hyperlink ref="O84" r:id="rId192" display="https://results.elections.virginia.gov/vaelections/2022 November General/Site/Statistics/Turnout/MADISON_COUNTY.html" xr:uid="{6E9BAC83-F1B1-3549-AD34-87327F670711}"/>
    <hyperlink ref="O83" r:id="rId193" display="https://results.elections.virginia.gov/vaelections/2022 November General/Site/Statistics/Turnout/LYNCHBURG_CITY.html" xr:uid="{488920F6-C37C-E64E-BE8C-6D7300A67877}"/>
    <hyperlink ref="O82" r:id="rId194" display="https://results.elections.virginia.gov/vaelections/2022 November General/Site/Statistics/Turnout/LUNENBURG_COUNTY.html" xr:uid="{91EEA30A-D62B-9B4D-8922-69294815BC7B}"/>
    <hyperlink ref="O81" r:id="rId195" display="https://results.elections.virginia.gov/vaelections/2022 November General/Site/Statistics/Turnout/LOUISA_COUNTY.html" xr:uid="{2E04A462-E31C-9F49-BDEF-404D4307EBED}"/>
    <hyperlink ref="O80" r:id="rId196" display="https://results.elections.virginia.gov/vaelections/2022 November General/Site/Statistics/Turnout/LOUDOUN_COUNTY.html" xr:uid="{D3E29416-E4CD-FB4C-8C22-F03D5D12BD48}"/>
    <hyperlink ref="O79" r:id="rId197" display="https://results.elections.virginia.gov/vaelections/2022 November General/Site/Statistics/Turnout/LEXINGTON_CITY.html" xr:uid="{CDA18172-0865-8F46-A451-CCCB79BFF706}"/>
    <hyperlink ref="O78" r:id="rId198" display="https://results.elections.virginia.gov/vaelections/2022 November General/Site/Statistics/Turnout/LEE_COUNTY.html" xr:uid="{B4F3DB01-A38F-2943-A8FF-DD60A146A90F}"/>
    <hyperlink ref="O77" r:id="rId199" display="https://results.elections.virginia.gov/vaelections/2022 November General/Site/Statistics/Turnout/LANCASTER_COUNTY.html" xr:uid="{4EC31FD6-DFCD-2A48-81CD-2CFCE204D4FD}"/>
    <hyperlink ref="O76" r:id="rId200" display="https://results.elections.virginia.gov/vaelections/2022 November General/Site/Statistics/Turnout/KING_WILLIAM_COUNTY.html" xr:uid="{D9BF9F96-9F96-764A-A51F-FB8C6447811B}"/>
    <hyperlink ref="O75" r:id="rId201" display="https://results.elections.virginia.gov/vaelections/2022 November General/Site/Statistics/Turnout/KING_GEORGE_COUNTY.html" xr:uid="{ACE86815-4F1F-DF4A-8853-9ADF1EE92872}"/>
    <hyperlink ref="O74" r:id="rId202" display="https://results.elections.virginia.gov/vaelections/2022 November General/Site/Statistics/Turnout/KING_&amp;_QUEEN_COUNTY.html" xr:uid="{BF0EFB6A-8115-4F43-9145-84AB0DF1664B}"/>
    <hyperlink ref="O73" r:id="rId203" display="https://results.elections.virginia.gov/vaelections/2022 November General/Site/Statistics/Turnout/JAMES_CITY_COUNTY.html" xr:uid="{FE85E6E1-FA72-9146-BA9D-23ED800731D7}"/>
    <hyperlink ref="O72" r:id="rId204" display="https://results.elections.virginia.gov/vaelections/2022 November General/Site/Statistics/Turnout/ISLE_OF_WIGHT_COUNTY.html" xr:uid="{AFC73B3B-4E4D-A246-ADC7-73A9A66D5DF4}"/>
    <hyperlink ref="O71" r:id="rId205" display="https://results.elections.virginia.gov/vaelections/2022 November General/Site/Statistics/Turnout/HOPEWELL_CITY.html" xr:uid="{E3F111D2-39F8-544D-8006-DBA650006999}"/>
    <hyperlink ref="O70" r:id="rId206" display="https://results.elections.virginia.gov/vaelections/2022 November General/Site/Statistics/Turnout/HIGHLAND_COUNTY.html" xr:uid="{8D4E113A-02DE-384D-BE09-A55E72F97CA1}"/>
    <hyperlink ref="O69" r:id="rId207" display="https://results.elections.virginia.gov/vaelections/2022 November General/Site/Statistics/Turnout/HENRY_COUNTY.html" xr:uid="{1799C5C2-8383-5B4E-9326-17BE6947609B}"/>
    <hyperlink ref="O68" r:id="rId208" display="https://results.elections.virginia.gov/vaelections/2022 November General/Site/Statistics/Turnout/HENRICO_COUNTY.html" xr:uid="{20DEB9EA-03B6-C84F-A859-49F85BBD49D6}"/>
    <hyperlink ref="O67" r:id="rId209" display="https://results.elections.virginia.gov/vaelections/2022 November General/Site/Statistics/Turnout/HARRISONBURG_CITY.html" xr:uid="{04712599-905B-9349-A671-7D99826B660F}"/>
    <hyperlink ref="O66" r:id="rId210" display="https://results.elections.virginia.gov/vaelections/2022 November General/Site/Statistics/Turnout/HANOVER_COUNTY.html" xr:uid="{DB3759FD-43C9-5146-8DE3-B48E3008B90D}"/>
    <hyperlink ref="O65" r:id="rId211" display="https://results.elections.virginia.gov/vaelections/2022 November General/Site/Statistics/Turnout/HAMPTON_CITY.html" xr:uid="{43B702FA-1DB6-744B-B9FB-C51DBB801713}"/>
    <hyperlink ref="O64" r:id="rId212" display="https://results.elections.virginia.gov/vaelections/2022 November General/Site/Statistics/Turnout/HALIFAX_COUNTY.html" xr:uid="{C0F3BC6D-5997-AA45-B50C-554990D4B202}"/>
    <hyperlink ref="O63" r:id="rId213" display="https://results.elections.virginia.gov/vaelections/2022 November General/Site/Statistics/Turnout/GREENSVILLE_COUNTY.html" xr:uid="{4207992A-642E-E84E-B378-6D2926EFF395}"/>
    <hyperlink ref="O62" r:id="rId214" display="https://results.elections.virginia.gov/vaelections/2022 November General/Site/Statistics/Turnout/GREENE_COUNTY.html" xr:uid="{54AC6746-29F2-3D43-9FD8-3739E630827D}"/>
    <hyperlink ref="O61" r:id="rId215" display="https://results.elections.virginia.gov/vaelections/2022 November General/Site/Statistics/Turnout/GRAYSON_COUNTY.html" xr:uid="{6C86B520-D803-C141-B0B3-C4C27015730B}"/>
    <hyperlink ref="O60" r:id="rId216" display="https://results.elections.virginia.gov/vaelections/2022 November General/Site/Statistics/Turnout/GOOCHLAND_COUNTY.html" xr:uid="{8719A9DA-6821-F240-AE72-79436FD50B50}"/>
    <hyperlink ref="O59" r:id="rId217" display="https://results.elections.virginia.gov/vaelections/2022 November General/Site/Statistics/Turnout/GLOUCESTER_COUNTY.html" xr:uid="{02BD5694-2060-0844-BF49-69EC0938E527}"/>
    <hyperlink ref="O58" r:id="rId218" display="https://results.elections.virginia.gov/vaelections/2022 November General/Site/Statistics/Turnout/GILES_COUNTY.html" xr:uid="{3CABCFF5-2D77-AD4F-AE45-B96B360F9B36}"/>
    <hyperlink ref="O57" r:id="rId219" display="https://results.elections.virginia.gov/vaelections/2022 November General/Site/Statistics/Turnout/GALAX_CITY.html" xr:uid="{6F46B35B-6BA1-1A4D-AD7D-12E2C7B317CE}"/>
    <hyperlink ref="O56" r:id="rId220" display="https://results.elections.virginia.gov/vaelections/2022 November General/Site/Statistics/Turnout/FREDERICKSBURG_CITY.html" xr:uid="{7263EB0E-2690-E248-92F7-57BD9FA32628}"/>
    <hyperlink ref="O55" r:id="rId221" display="https://results.elections.virginia.gov/vaelections/2022 November General/Site/Statistics/Turnout/FREDERICK_COUNTY.html" xr:uid="{21E75D84-A7AD-4945-A551-C6F0544178C9}"/>
    <hyperlink ref="O54" r:id="rId222" display="https://results.elections.virginia.gov/vaelections/2022 November General/Site/Statistics/Turnout/FRANKLIN_COUNTY.html" xr:uid="{17545900-6A78-F045-9A24-F785FF6B856A}"/>
    <hyperlink ref="O53" r:id="rId223" display="https://results.elections.virginia.gov/vaelections/2022 November General/Site/Statistics/Turnout/FRANKLIN_CITY.html" xr:uid="{CB8EDFA6-7563-6E48-A9AA-71DA49CEE019}"/>
    <hyperlink ref="O52" r:id="rId224" display="https://results.elections.virginia.gov/vaelections/2022 November General/Site/Statistics/Turnout/FLUVANNA_COUNTY.html" xr:uid="{68375957-3119-874B-9B1D-2EF66FF154FB}"/>
    <hyperlink ref="O51" r:id="rId225" display="https://results.elections.virginia.gov/vaelections/2022 November General/Site/Statistics/Turnout/FLOYD_COUNTY.html" xr:uid="{BAAC47FF-59FA-2F4F-A218-C1B494D62B95}"/>
    <hyperlink ref="O50" r:id="rId226" display="https://results.elections.virginia.gov/vaelections/2022 November General/Site/Statistics/Turnout/FAUQUIER_COUNTY.html" xr:uid="{C1914CE0-406D-C540-B6AA-290164009321}"/>
    <hyperlink ref="O49" r:id="rId227" display="https://results.elections.virginia.gov/vaelections/2022 November General/Site/Statistics/Turnout/FALLS_CHURCH_CITY.html" xr:uid="{E6468FA9-EB99-BD44-92A7-19E1C8164B4E}"/>
    <hyperlink ref="O48" r:id="rId228" display="https://results.elections.virginia.gov/vaelections/2022 November General/Site/Statistics/Turnout/FAIRFAX_COUNTY.html" xr:uid="{9F4A15E0-0F41-154B-8023-1CCD2DA31402}"/>
    <hyperlink ref="O47" r:id="rId229" display="https://results.elections.virginia.gov/vaelections/2022 November General/Site/Statistics/Turnout/FAIRFAX_CITY.html" xr:uid="{054C3911-1BFD-7647-826E-47208704B54D}"/>
    <hyperlink ref="O46" r:id="rId230" display="https://results.elections.virginia.gov/vaelections/2022 November General/Site/Statistics/Turnout/ESSEX_COUNTY.html" xr:uid="{E771FF2F-8B2D-3848-B44A-8183B80619F8}"/>
    <hyperlink ref="O45" r:id="rId231" display="https://results.elections.virginia.gov/vaelections/2022 November General/Site/Statistics/Turnout/EMPORIA_CITY.html" xr:uid="{2FFFF085-3500-824B-AAAA-03FB49A24A19}"/>
    <hyperlink ref="O44" r:id="rId232" display="https://results.elections.virginia.gov/vaelections/2022 November General/Site/Statistics/Turnout/DINWIDDIE_COUNTY.html" xr:uid="{3E209898-C35C-5745-91D0-503E7304A0B2}"/>
    <hyperlink ref="O43" r:id="rId233" display="https://results.elections.virginia.gov/vaelections/2022 November General/Site/Statistics/Turnout/DICKENSON_COUNTY.html" xr:uid="{61AB4F90-7F49-894C-9B93-31E4EDACDB0A}"/>
    <hyperlink ref="O42" r:id="rId234" display="https://results.elections.virginia.gov/vaelections/2022 November General/Site/Statistics/Turnout/DANVILLE_CITY.html" xr:uid="{F2F7CE21-B47A-7249-91B9-B978D8D45DE4}"/>
    <hyperlink ref="O41" r:id="rId235" display="https://results.elections.virginia.gov/vaelections/2022 November General/Site/Statistics/Turnout/CUMBERLAND_COUNTY.html" xr:uid="{A17350D6-B8F1-0C42-9B8F-01F3F089BFDA}"/>
    <hyperlink ref="O40" r:id="rId236" display="https://results.elections.virginia.gov/vaelections/2022 November General/Site/Statistics/Turnout/CULPEPER_COUNTY.html" xr:uid="{9452E669-B4B0-9041-88B9-B110535CA2BA}"/>
    <hyperlink ref="O39" r:id="rId237" display="https://results.elections.virginia.gov/vaelections/2022 November General/Site/Statistics/Turnout/CRAIG_COUNTY.html" xr:uid="{57B1A2CB-CACE-434E-A0AA-F7D344B30D21}"/>
    <hyperlink ref="O38" r:id="rId238" display="https://results.elections.virginia.gov/vaelections/2022 November General/Site/Statistics/Turnout/COVINGTON_CITY.html" xr:uid="{AE48DBAB-A33D-2048-8E2E-4DE45E660C8C}"/>
    <hyperlink ref="O37" r:id="rId239" display="https://results.elections.virginia.gov/vaelections/2022 November General/Site/Statistics/Turnout/COLONIAL_HEIGHTS_CITY.html" xr:uid="{31C8033C-E082-284F-BDB5-A7F190D4F646}"/>
    <hyperlink ref="O36" r:id="rId240" display="https://results.elections.virginia.gov/vaelections/2022 November General/Site/Statistics/Turnout/CLARKE_COUNTY.html" xr:uid="{CDA9400F-95BB-D848-AA0E-ED7BEEEF74C2}"/>
    <hyperlink ref="O35" r:id="rId241" display="https://results.elections.virginia.gov/vaelections/2022 November General/Site/Statistics/Turnout/CHESTERFIELD_COUNTY.html" xr:uid="{27B1BDEF-0DAA-A546-9790-A824FE2DFEE3}"/>
    <hyperlink ref="O34" r:id="rId242" display="https://results.elections.virginia.gov/vaelections/2022 November General/Site/Statistics/Turnout/CHESAPEAKE_CITY.html" xr:uid="{1D2B3216-5EDA-3A46-96B1-9901F821F56B}"/>
    <hyperlink ref="O33" r:id="rId243" display="https://results.elections.virginia.gov/vaelections/2022 November General/Site/Statistics/Turnout/CHARLOTTESVILLE_CITY.html" xr:uid="{D6FD7AF2-9BC1-A24C-B9CF-F45BC351A595}"/>
    <hyperlink ref="O32" r:id="rId244" display="https://results.elections.virginia.gov/vaelections/2022 November General/Site/Statistics/Turnout/CHARLOTTE_COUNTY.html" xr:uid="{2B74FE1C-383C-F64A-9DA1-C356F93C2B6B}"/>
    <hyperlink ref="O31" r:id="rId245" display="https://results.elections.virginia.gov/vaelections/2022 November General/Site/Statistics/Turnout/CHARLES_CITY_COUNTY.html" xr:uid="{796C4DBD-316D-0A4A-AF9F-5EE97DFE5300}"/>
    <hyperlink ref="O30" r:id="rId246" display="https://results.elections.virginia.gov/vaelections/2022 November General/Site/Statistics/Turnout/CARROLL_COUNTY.html" xr:uid="{66883975-B992-2B44-BB9B-4E90B849E4C3}"/>
    <hyperlink ref="O29" r:id="rId247" display="https://results.elections.virginia.gov/vaelections/2022 November General/Site/Statistics/Turnout/CAROLINE_COUNTY.html" xr:uid="{8D28D60C-85DD-AE47-83F8-79D367CA1E6E}"/>
    <hyperlink ref="O28" r:id="rId248" display="https://results.elections.virginia.gov/vaelections/2022 November General/Site/Statistics/Turnout/CAMPBELL_COUNTY.html" xr:uid="{3882AC19-B385-3543-B146-CE22C298459D}"/>
    <hyperlink ref="O27" r:id="rId249" display="https://results.elections.virginia.gov/vaelections/2022 November General/Site/Statistics/Turnout/BUENA_VISTA_CITY.html" xr:uid="{306BB674-54EF-4A4E-8D68-43B6CA4F7F24}"/>
    <hyperlink ref="O26" r:id="rId250" display="https://results.elections.virginia.gov/vaelections/2022 November General/Site/Statistics/Turnout/BUCKINGHAM_COUNTY.html" xr:uid="{CB3630BD-949C-054C-9FDC-F3E30D115E6F}"/>
    <hyperlink ref="O25" r:id="rId251" display="https://results.elections.virginia.gov/vaelections/2022 November General/Site/Statistics/Turnout/BUCHANAN_COUNTY.html" xr:uid="{A28109F7-1604-1246-BDFD-6CD83F59F4B4}"/>
    <hyperlink ref="O24" r:id="rId252" display="https://results.elections.virginia.gov/vaelections/2022 November General/Site/Statistics/Turnout/BRUNSWICK_COUNTY.html" xr:uid="{7198ADDD-CDE2-7A4E-BCBB-C09EF1B0E0FF}"/>
    <hyperlink ref="O23" r:id="rId253" display="https://results.elections.virginia.gov/vaelections/2022 November General/Site/Statistics/Turnout/BRISTOL_CITY.html" xr:uid="{D86F22B0-611A-1244-8FF8-7B7CB57008E2}"/>
    <hyperlink ref="O22" r:id="rId254" display="https://results.elections.virginia.gov/vaelections/2022 November General/Site/Statistics/Turnout/BOTETOURT_COUNTY.html" xr:uid="{F6524FB4-1BC9-3342-8612-3F7F77538175}"/>
    <hyperlink ref="O21" r:id="rId255" display="https://results.elections.virginia.gov/vaelections/2022 November General/Site/Statistics/Turnout/BLAND_COUNTY.html" xr:uid="{ACA5B112-90C0-E04B-86B0-FA13DB60A647}"/>
    <hyperlink ref="O20" r:id="rId256" display="https://results.elections.virginia.gov/vaelections/2022 November General/Site/Statistics/Turnout/BEDFORD_COUNTY.html" xr:uid="{8CF21F01-CE30-F24F-9857-4184B680D3CE}"/>
    <hyperlink ref="O19" r:id="rId257" display="https://results.elections.virginia.gov/vaelections/2022 November General/Site/Statistics/Turnout/BATH_COUNTY.html" xr:uid="{D34AFCF2-B792-4046-9D4C-DC88DB207967}"/>
    <hyperlink ref="O18" r:id="rId258" display="https://results.elections.virginia.gov/vaelections/2022 November General/Site/Statistics/Turnout/AUGUSTA_COUNTY.html" xr:uid="{526A3191-B4AB-7E4D-BA78-C522C858EE41}"/>
    <hyperlink ref="O17" r:id="rId259" display="https://results.elections.virginia.gov/vaelections/2022 November General/Site/Statistics/Turnout/ARLINGTON_COUNTY.html" xr:uid="{1A333FB0-F7FC-9B46-AE66-A6A4AC3FE4AB}"/>
    <hyperlink ref="O16" r:id="rId260" display="https://results.elections.virginia.gov/vaelections/2022 November General/Site/Statistics/Turnout/APPOMATTOX_COUNTY.html" xr:uid="{10459973-4C7A-F04E-9F7C-D497AD15960F}"/>
    <hyperlink ref="O15" r:id="rId261" display="https://results.elections.virginia.gov/vaelections/2022 November General/Site/Statistics/Turnout/AMHERST_COUNTY.html" xr:uid="{F7E4245C-064D-EA43-B986-170500E76D0E}"/>
    <hyperlink ref="O14" r:id="rId262" display="https://results.elections.virginia.gov/vaelections/2022 November General/Site/Statistics/Turnout/AMELIA_COUNTY.html" xr:uid="{0D449A32-997C-664A-9E64-A48DAD73106B}"/>
    <hyperlink ref="O13" r:id="rId263" display="https://results.elections.virginia.gov/vaelections/2022 November General/Site/Statistics/Turnout/ALLEGHANY_COUNTY.html" xr:uid="{C17F007F-6A43-3F40-8929-E07FFAD478F4}"/>
    <hyperlink ref="O12" r:id="rId264" display="https://results.elections.virginia.gov/vaelections/2022 November General/Site/Statistics/Turnout/ALEXANDRIA_CITY.html" xr:uid="{3CABD096-E633-3841-817C-0F1EB2BE33D9}"/>
    <hyperlink ref="O11" r:id="rId265" display="https://results.elections.virginia.gov/vaelections/2022 November General/Site/Statistics/Turnout/ALBEMARLE_COUNTY.html" xr:uid="{D0231D8F-0D3F-3E40-8513-162F2698C0AB}"/>
    <hyperlink ref="O10" r:id="rId266" display="https://results.elections.virginia.gov/vaelections/2022 November General/Site/Statistics/Turnout/ACCOMACK_COUNTY.html" xr:uid="{2C1953AC-1E9F-FC42-8785-EEC5CE45D27D}"/>
    <hyperlink ref="Y142" r:id="rId267" display="https://results.elections.virginia.gov/vaelections/2022 November General/Site/Statistics/Turnout/YORK_COUNTY.html" xr:uid="{42454976-C304-5247-90E2-C8917DAE34A5}"/>
    <hyperlink ref="Y141" r:id="rId268" display="https://results.elections.virginia.gov/vaelections/2022 November General/Site/Statistics/Turnout/WYTHE_COUNTY.html" xr:uid="{D0AD6BDA-4DC8-E24F-9742-D3D9917325AA}"/>
    <hyperlink ref="Y140" r:id="rId269" display="https://results.elections.virginia.gov/vaelections/2022 November General/Site/Statistics/Turnout/WISE_COUNTY.html" xr:uid="{448CDA4E-B31A-AF44-81A9-43797ECB798C}"/>
    <hyperlink ref="Y139" r:id="rId270" display="https://results.elections.virginia.gov/vaelections/2022 November General/Site/Statistics/Turnout/WINCHESTER_CITY.html" xr:uid="{96E333B1-4B9F-6945-936D-D3B17607AD2B}"/>
    <hyperlink ref="Y138" r:id="rId271" display="https://results.elections.virginia.gov/vaelections/2022 November General/Site/Statistics/Turnout/WILLIAMSBURG_CITY.html" xr:uid="{066BAD56-191B-4B41-B9D5-7D3513619CAC}"/>
    <hyperlink ref="Y137" r:id="rId272" display="https://results.elections.virginia.gov/vaelections/2022 November General/Site/Statistics/Turnout/WESTMORELAND_COUNTY.html" xr:uid="{B0E6392F-965E-8349-88B8-5F6E803B0125}"/>
    <hyperlink ref="Y136" r:id="rId273" display="https://results.elections.virginia.gov/vaelections/2022 November General/Site/Statistics/Turnout/WAYNESBORO_CITY.html" xr:uid="{82ACAC56-7FB6-E443-BAC9-6520D24F11F0}"/>
    <hyperlink ref="Y135" r:id="rId274" display="https://results.elections.virginia.gov/vaelections/2022 November General/Site/Statistics/Turnout/WASHINGTON_COUNTY.html" xr:uid="{A3052364-94AF-A042-8DFE-F281A321F626}"/>
    <hyperlink ref="Y134" r:id="rId275" display="https://results.elections.virginia.gov/vaelections/2022 November General/Site/Statistics/Turnout/WARREN_COUNTY.html" xr:uid="{2167E1EC-0145-B643-A417-715291969BFD}"/>
    <hyperlink ref="Y133" r:id="rId276" display="https://results.elections.virginia.gov/vaelections/2022 November General/Site/Statistics/Turnout/VIRGINIA_BEACH_CITY.html" xr:uid="{EB5B65B0-17BA-4448-A6F6-9778EE6D7888}"/>
    <hyperlink ref="Y132" r:id="rId277" display="https://results.elections.virginia.gov/vaelections/2022 November General/Site/Statistics/Turnout/TAZEWELL_COUNTY.html" xr:uid="{B6AB74C9-8169-504A-A16A-89A988EF88B4}"/>
    <hyperlink ref="Y131" r:id="rId278" display="https://results.elections.virginia.gov/vaelections/2022 November General/Site/Statistics/Turnout/SUSSEX_COUNTY.html" xr:uid="{B92330B2-B3DF-C14F-B470-70CE91A3ACD7}"/>
    <hyperlink ref="Y130" r:id="rId279" display="https://results.elections.virginia.gov/vaelections/2022 November General/Site/Statistics/Turnout/SURRY_COUNTY.html" xr:uid="{6321D0D3-270F-2142-B363-3ED5531EF1DE}"/>
    <hyperlink ref="Y129" r:id="rId280" display="https://results.elections.virginia.gov/vaelections/2022 November General/Site/Statistics/Turnout/SUFFOLK_CITY.html" xr:uid="{3360137B-8116-E44C-8D1B-A75DED259ACF}"/>
    <hyperlink ref="Y128" r:id="rId281" display="https://results.elections.virginia.gov/vaelections/2022 November General/Site/Statistics/Turnout/STAUNTON_CITY.html" xr:uid="{72103DB9-6CD9-2749-BBEA-9B1572B9397E}"/>
    <hyperlink ref="Y127" r:id="rId282" display="https://results.elections.virginia.gov/vaelections/2022 November General/Site/Statistics/Turnout/STAFFORD_COUNTY.html" xr:uid="{46945CD3-AD38-F94C-AF26-4E90C6606401}"/>
    <hyperlink ref="Y126" r:id="rId283" display="https://results.elections.virginia.gov/vaelections/2022 November General/Site/Statistics/Turnout/SPOTSYLVANIA_COUNTY.html" xr:uid="{DEF1A1CB-E61F-3340-B8CD-C1D2C7A4AE35}"/>
    <hyperlink ref="Y125" r:id="rId284" display="https://results.elections.virginia.gov/vaelections/2022 November General/Site/Statistics/Turnout/SOUTHAMPTON_COUNTY.html" xr:uid="{89C59ABA-D56D-6D4D-868D-00E72BFB99E8}"/>
    <hyperlink ref="Y124" r:id="rId285" display="https://results.elections.virginia.gov/vaelections/2022 November General/Site/Statistics/Turnout/SMYTH_COUNTY.html" xr:uid="{40A44C1E-B2B8-B544-A0BE-5523E67A7480}"/>
    <hyperlink ref="Y123" r:id="rId286" display="https://results.elections.virginia.gov/vaelections/2022 November General/Site/Statistics/Turnout/SHENANDOAH_COUNTY.html" xr:uid="{1A9CB2BE-9B5E-9E4C-8C37-A09AAE92EB62}"/>
    <hyperlink ref="Y122" r:id="rId287" display="https://results.elections.virginia.gov/vaelections/2022 November General/Site/Statistics/Turnout/SCOTT_COUNTY.html" xr:uid="{0A545530-A004-7D43-9D23-03C4B70F201A}"/>
    <hyperlink ref="Y121" r:id="rId288" display="https://results.elections.virginia.gov/vaelections/2022 November General/Site/Statistics/Turnout/SALEM_CITY.html" xr:uid="{57738A42-A538-6643-BAFE-1E6F5E3CFB8E}"/>
    <hyperlink ref="Y120" r:id="rId289" display="https://results.elections.virginia.gov/vaelections/2022 November General/Site/Statistics/Turnout/RUSSELL_COUNTY.html" xr:uid="{339C177B-12A3-104C-BBFD-41E461B2CB88}"/>
    <hyperlink ref="Y119" r:id="rId290" display="https://results.elections.virginia.gov/vaelections/2022 November General/Site/Statistics/Turnout/ROCKINGHAM_COUNTY.html" xr:uid="{4A6E1155-150B-974F-A19F-AAEA5868E2A0}"/>
    <hyperlink ref="Y118" r:id="rId291" display="https://results.elections.virginia.gov/vaelections/2022 November General/Site/Statistics/Turnout/ROCKBRIDGE_COUNTY.html" xr:uid="{FDA82684-810E-3044-B2E6-6BD89924BD01}"/>
    <hyperlink ref="Y117" r:id="rId292" display="https://results.elections.virginia.gov/vaelections/2022 November General/Site/Statistics/Turnout/ROANOKE_COUNTY.html" xr:uid="{AA5F9663-26A6-3045-8E6C-9D3593D90A4D}"/>
    <hyperlink ref="Y116" r:id="rId293" display="https://results.elections.virginia.gov/vaelections/2022 November General/Site/Statistics/Turnout/ROANOKE_CITY.html" xr:uid="{3426E449-FE44-374C-BCDB-EAD5F8900E0F}"/>
    <hyperlink ref="Y115" r:id="rId294" display="https://results.elections.virginia.gov/vaelections/2022 November General/Site/Statistics/Turnout/RICHMOND_COUNTY.html" xr:uid="{6F28BB36-ADD9-A143-9AB3-A21F609713CB}"/>
    <hyperlink ref="Y114" r:id="rId295" display="https://results.elections.virginia.gov/vaelections/2022 November General/Site/Statistics/Turnout/RICHMOND_CITY.html" xr:uid="{475DE6D0-F090-094B-8EDF-8B5245EA6F57}"/>
    <hyperlink ref="Y113" r:id="rId296" display="https://results.elections.virginia.gov/vaelections/2022 November General/Site/Statistics/Turnout/RAPPAHANNOCK_COUNTY.html" xr:uid="{DC7F3E5E-A3EE-9A45-835F-9EF490DFDC41}"/>
    <hyperlink ref="Y112" r:id="rId297" display="https://results.elections.virginia.gov/vaelections/2022 November General/Site/Statistics/Turnout/RADFORD_CITY.html" xr:uid="{C487E139-0D85-A14D-90BF-FCC4A61D1914}"/>
    <hyperlink ref="Y111" r:id="rId298" display="https://results.elections.virginia.gov/vaelections/2022 November General/Site/Statistics/Turnout/PULASKI_COUNTY.html" xr:uid="{04148F1E-A2D8-D240-BEF6-EB6643E5A010}"/>
    <hyperlink ref="Y110" r:id="rId299" display="https://results.elections.virginia.gov/vaelections/2022 November General/Site/Statistics/Turnout/PRINCE_WILLIAM_COUNTY.html" xr:uid="{5A38188C-146B-4F49-A56C-F22621A6EB35}"/>
    <hyperlink ref="Y109" r:id="rId300" display="https://results.elections.virginia.gov/vaelections/2022 November General/Site/Statistics/Turnout/PRINCE_GEORGE_COUNTY.html" xr:uid="{32969D10-7A4A-E848-9351-6B9AC9B9E7FE}"/>
    <hyperlink ref="Y108" r:id="rId301" display="https://results.elections.virginia.gov/vaelections/2022 November General/Site/Statistics/Turnout/PRINCE_EDWARD_COUNTY.html" xr:uid="{F64FEA37-7EA3-4A49-9AF9-9C6DF48411BC}"/>
    <hyperlink ref="Y107" r:id="rId302" display="https://results.elections.virginia.gov/vaelections/2022 November General/Site/Statistics/Turnout/POWHATAN_COUNTY.html" xr:uid="{91DDBB64-BDF4-E047-ACD2-2CBCFBCC444A}"/>
    <hyperlink ref="Y106" r:id="rId303" display="https://results.elections.virginia.gov/vaelections/2022 November General/Site/Statistics/Turnout/PORTSMOUTH_CITY.html" xr:uid="{CB782EAB-0F8A-7F4A-900B-7D9BEB8F903A}"/>
    <hyperlink ref="Y105" r:id="rId304" display="https://results.elections.virginia.gov/vaelections/2022 November General/Site/Statistics/Turnout/POQUOSON_CITY.html" xr:uid="{FDFED787-7658-374F-AF0A-6C1951E3B616}"/>
    <hyperlink ref="Y104" r:id="rId305" display="https://results.elections.virginia.gov/vaelections/2022 November General/Site/Statistics/Turnout/PITTSYLVANIA_COUNTY.html" xr:uid="{C4E79351-DCA5-3F4F-959B-AD9B2DEFCA00}"/>
    <hyperlink ref="Y103" r:id="rId306" display="https://results.elections.virginia.gov/vaelections/2022 November General/Site/Statistics/Turnout/PETERSBURG_CITY.html" xr:uid="{7AA6184F-71FB-514D-B573-1B1978EF20B4}"/>
    <hyperlink ref="Y102" r:id="rId307" display="https://results.elections.virginia.gov/vaelections/2022 November General/Site/Statistics/Turnout/PATRICK_COUNTY.html" xr:uid="{72FC697B-DF5B-7845-97B9-27D8F6101AE7}"/>
    <hyperlink ref="Y101" r:id="rId308" display="https://results.elections.virginia.gov/vaelections/2022 November General/Site/Statistics/Turnout/PAGE_COUNTY.html" xr:uid="{B0A09074-6FE2-BE44-A263-5A7EDD1C8091}"/>
    <hyperlink ref="Y100" r:id="rId309" display="https://results.elections.virginia.gov/vaelections/2022 November General/Site/Statistics/Turnout/ORANGE_COUNTY.html" xr:uid="{F96EF4BA-6E22-1E4F-BB75-9AF2C5D3A171}"/>
    <hyperlink ref="Y99" r:id="rId310" display="https://results.elections.virginia.gov/vaelections/2022 November General/Site/Statistics/Turnout/NOTTOWAY_COUNTY.html" xr:uid="{7339EF91-ACD6-F84A-BA2A-76065E789428}"/>
    <hyperlink ref="Y98" r:id="rId311" display="https://results.elections.virginia.gov/vaelections/2022 November General/Site/Statistics/Turnout/NORTON_CITY.html" xr:uid="{9C5CD43C-F41B-F641-BA1F-FE60C1561CDD}"/>
    <hyperlink ref="Y97" r:id="rId312" display="https://results.elections.virginia.gov/vaelections/2022 November General/Site/Statistics/Turnout/NORTHUMBERLAND_COUNTY.html" xr:uid="{8399CA94-676A-8346-BEA3-79D8EF5A6015}"/>
    <hyperlink ref="Y96" r:id="rId313" display="https://results.elections.virginia.gov/vaelections/2022 November General/Site/Statistics/Turnout/NORTHAMPTON_COUNTY.html" xr:uid="{4EACE251-57FE-614E-96BD-0BA33977B871}"/>
    <hyperlink ref="Y95" r:id="rId314" display="https://results.elections.virginia.gov/vaelections/2022 November General/Site/Statistics/Turnout/NORFOLK_CITY.html" xr:uid="{63CD8097-0526-094C-B7C1-E648D74F01BE}"/>
    <hyperlink ref="Y94" r:id="rId315" display="https://results.elections.virginia.gov/vaelections/2022 November General/Site/Statistics/Turnout/NEWPORT_NEWS_CITY.html" xr:uid="{29E6F908-19E6-6A4D-984F-49DD686A4347}"/>
    <hyperlink ref="Y93" r:id="rId316" display="https://results.elections.virginia.gov/vaelections/2022 November General/Site/Statistics/Turnout/NEW_KENT_COUNTY.html" xr:uid="{FD8FE98E-5690-1445-8CDC-2969CD1ED928}"/>
    <hyperlink ref="Y92" r:id="rId317" display="https://results.elections.virginia.gov/vaelections/2022 November General/Site/Statistics/Turnout/NELSON_COUNTY.html" xr:uid="{E7AE2167-3C47-734A-A6B7-7C5F5D5B4D6C}"/>
    <hyperlink ref="Y91" r:id="rId318" display="https://results.elections.virginia.gov/vaelections/2022 November General/Site/Statistics/Turnout/MONTGOMERY_COUNTY.html" xr:uid="{8CBFC6B9-0635-FB44-9CE3-48C604A4AEEE}"/>
    <hyperlink ref="Y90" r:id="rId319" display="https://results.elections.virginia.gov/vaelections/2022 November General/Site/Statistics/Turnout/MIDDLESEX_COUNTY.html" xr:uid="{C98D0568-68DF-7C44-B957-48C7C708215D}"/>
    <hyperlink ref="Y89" r:id="rId320" display="https://results.elections.virginia.gov/vaelections/2022 November General/Site/Statistics/Turnout/MECKLENBURG_COUNTY.html" xr:uid="{958B5D02-0D48-2D47-AF66-0320508CCBBF}"/>
    <hyperlink ref="Y88" r:id="rId321" display="https://results.elections.virginia.gov/vaelections/2022 November General/Site/Statistics/Turnout/MATHEWS_COUNTY.html" xr:uid="{131721B9-2F88-314B-A9C2-7F5E55AD9B31}"/>
    <hyperlink ref="Y87" r:id="rId322" display="https://results.elections.virginia.gov/vaelections/2022 November General/Site/Statistics/Turnout/MARTINSVILLE_CITY.html" xr:uid="{EEAEDAB2-5E52-864F-863A-15BEB4BD101D}"/>
    <hyperlink ref="Y86" r:id="rId323" display="https://results.elections.virginia.gov/vaelections/2022 November General/Site/Statistics/Turnout/MANASSAS_PARK_CITY.html" xr:uid="{7E5F624F-5357-E642-A2A5-D88D9D1BCFE8}"/>
    <hyperlink ref="Y85" r:id="rId324" display="https://results.elections.virginia.gov/vaelections/2022 November General/Site/Statistics/Turnout/MANASSAS_CITY.html" xr:uid="{D1E1CE51-E511-4D42-9C23-9D34CB398017}"/>
    <hyperlink ref="Y84" r:id="rId325" display="https://results.elections.virginia.gov/vaelections/2022 November General/Site/Statistics/Turnout/MADISON_COUNTY.html" xr:uid="{0E3BA6B7-1063-094A-A1B3-03ED49B5D6B4}"/>
    <hyperlink ref="Y83" r:id="rId326" display="https://results.elections.virginia.gov/vaelections/2022 November General/Site/Statistics/Turnout/LYNCHBURG_CITY.html" xr:uid="{C45B1D36-0CC4-EF44-98EB-5328A87F95A5}"/>
    <hyperlink ref="Y82" r:id="rId327" display="https://results.elections.virginia.gov/vaelections/2022 November General/Site/Statistics/Turnout/LUNENBURG_COUNTY.html" xr:uid="{4A3413AF-B74D-4541-B63F-E07C310BF372}"/>
    <hyperlink ref="Y81" r:id="rId328" display="https://results.elections.virginia.gov/vaelections/2022 November General/Site/Statistics/Turnout/LOUISA_COUNTY.html" xr:uid="{7F4DCA98-D82D-5849-9A6C-2F04ED73090D}"/>
    <hyperlink ref="Y80" r:id="rId329" display="https://results.elections.virginia.gov/vaelections/2022 November General/Site/Statistics/Turnout/LOUDOUN_COUNTY.html" xr:uid="{0A86F71F-D5D2-B24D-9F18-4111B0DF4F37}"/>
    <hyperlink ref="Y79" r:id="rId330" display="https://results.elections.virginia.gov/vaelections/2022 November General/Site/Statistics/Turnout/LEXINGTON_CITY.html" xr:uid="{3AACBB49-7317-5745-A37A-F63C93CE9952}"/>
    <hyperlink ref="Y78" r:id="rId331" display="https://results.elections.virginia.gov/vaelections/2022 November General/Site/Statistics/Turnout/LEE_COUNTY.html" xr:uid="{F80E424B-DBE8-AA4E-93BF-FC2B6648C2D1}"/>
    <hyperlink ref="Y77" r:id="rId332" display="https://results.elections.virginia.gov/vaelections/2022 November General/Site/Statistics/Turnout/LANCASTER_COUNTY.html" xr:uid="{3D4AD05C-3F43-9E46-B728-37F875000A76}"/>
    <hyperlink ref="Y76" r:id="rId333" display="https://results.elections.virginia.gov/vaelections/2022 November General/Site/Statistics/Turnout/KING_WILLIAM_COUNTY.html" xr:uid="{94C7C6AE-83FC-BE45-AC60-69579F150315}"/>
    <hyperlink ref="Y75" r:id="rId334" display="https://results.elections.virginia.gov/vaelections/2022 November General/Site/Statistics/Turnout/KING_GEORGE_COUNTY.html" xr:uid="{49C5AD61-7D1B-924B-880E-3F8399F0CE50}"/>
    <hyperlink ref="Y74" r:id="rId335" display="https://results.elections.virginia.gov/vaelections/2022 November General/Site/Statistics/Turnout/KING_&amp;_QUEEN_COUNTY.html" xr:uid="{17A46438-270F-DA4C-B1C5-9E21E4F66A16}"/>
    <hyperlink ref="Y73" r:id="rId336" display="https://results.elections.virginia.gov/vaelections/2022 November General/Site/Statistics/Turnout/JAMES_CITY_COUNTY.html" xr:uid="{02FACE09-DFD5-AE47-83D3-463E63EDA6C2}"/>
    <hyperlink ref="Y72" r:id="rId337" display="https://results.elections.virginia.gov/vaelections/2022 November General/Site/Statistics/Turnout/ISLE_OF_WIGHT_COUNTY.html" xr:uid="{E4A9AE2D-85A8-DC49-97CB-C3530BC7C174}"/>
    <hyperlink ref="Y71" r:id="rId338" display="https://results.elections.virginia.gov/vaelections/2022 November General/Site/Statistics/Turnout/HOPEWELL_CITY.html" xr:uid="{E258A347-20A6-9849-A40F-AF3250BD57A3}"/>
    <hyperlink ref="Y70" r:id="rId339" display="https://results.elections.virginia.gov/vaelections/2022 November General/Site/Statistics/Turnout/HIGHLAND_COUNTY.html" xr:uid="{F4BD5644-778F-464C-BF82-6B2CC0807248}"/>
    <hyperlink ref="Y69" r:id="rId340" display="https://results.elections.virginia.gov/vaelections/2022 November General/Site/Statistics/Turnout/HENRY_COUNTY.html" xr:uid="{2D3840B3-6322-424F-9E60-174B53D7E860}"/>
    <hyperlink ref="Y68" r:id="rId341" display="https://results.elections.virginia.gov/vaelections/2022 November General/Site/Statistics/Turnout/HENRICO_COUNTY.html" xr:uid="{9BD3BE96-0240-8B45-9024-45BAEF793777}"/>
    <hyperlink ref="Y67" r:id="rId342" display="https://results.elections.virginia.gov/vaelections/2022 November General/Site/Statistics/Turnout/HARRISONBURG_CITY.html" xr:uid="{0C9E1F9D-53EC-5248-996D-03F77E24FE78}"/>
    <hyperlink ref="Y66" r:id="rId343" display="https://results.elections.virginia.gov/vaelections/2022 November General/Site/Statistics/Turnout/HANOVER_COUNTY.html" xr:uid="{75E58F0F-7E37-6F49-B414-B2F73E9F3E8B}"/>
    <hyperlink ref="Y65" r:id="rId344" display="https://results.elections.virginia.gov/vaelections/2022 November General/Site/Statistics/Turnout/HAMPTON_CITY.html" xr:uid="{79E376F2-3A8A-C041-8B99-0EB3194EF04A}"/>
    <hyperlink ref="Y64" r:id="rId345" display="https://results.elections.virginia.gov/vaelections/2022 November General/Site/Statistics/Turnout/HALIFAX_COUNTY.html" xr:uid="{02E420CA-CBB2-CC47-9341-B2C8691FE3F9}"/>
    <hyperlink ref="Y63" r:id="rId346" display="https://results.elections.virginia.gov/vaelections/2022 November General/Site/Statistics/Turnout/GREENSVILLE_COUNTY.html" xr:uid="{7EFECA59-B08D-8A47-8F6C-7AB7FB233273}"/>
    <hyperlink ref="Y62" r:id="rId347" display="https://results.elections.virginia.gov/vaelections/2022 November General/Site/Statistics/Turnout/GREENE_COUNTY.html" xr:uid="{64858ADF-C17A-9A44-B0D7-99CAAC2AC7EF}"/>
    <hyperlink ref="Y61" r:id="rId348" display="https://results.elections.virginia.gov/vaelections/2022 November General/Site/Statistics/Turnout/GRAYSON_COUNTY.html" xr:uid="{96ABC3E6-5572-9C4E-8D25-76E4013D1D25}"/>
    <hyperlink ref="Y60" r:id="rId349" display="https://results.elections.virginia.gov/vaelections/2022 November General/Site/Statistics/Turnout/GOOCHLAND_COUNTY.html" xr:uid="{E1C7E1EA-A459-2840-9AE9-BC6401CD4E1C}"/>
    <hyperlink ref="Y59" r:id="rId350" display="https://results.elections.virginia.gov/vaelections/2022 November General/Site/Statistics/Turnout/GLOUCESTER_COUNTY.html" xr:uid="{4343B782-87D2-EA44-B857-CD962F2C7FB3}"/>
    <hyperlink ref="Y58" r:id="rId351" display="https://results.elections.virginia.gov/vaelections/2022 November General/Site/Statistics/Turnout/GILES_COUNTY.html" xr:uid="{C58A3572-21F5-FA42-B188-1BBF9FD0F75D}"/>
    <hyperlink ref="Y57" r:id="rId352" display="https://results.elections.virginia.gov/vaelections/2022 November General/Site/Statistics/Turnout/GALAX_CITY.html" xr:uid="{695E4DE5-6B42-9F49-9F9F-4E2C22B71EFA}"/>
    <hyperlink ref="Y56" r:id="rId353" display="https://results.elections.virginia.gov/vaelections/2022 November General/Site/Statistics/Turnout/FREDERICKSBURG_CITY.html" xr:uid="{17A485B0-5A14-C145-9767-556F27A39122}"/>
    <hyperlink ref="Y55" r:id="rId354" display="https://results.elections.virginia.gov/vaelections/2022 November General/Site/Statistics/Turnout/FREDERICK_COUNTY.html" xr:uid="{B0E73F23-F7FA-6C43-B7FA-17CF74E711F2}"/>
    <hyperlink ref="Y54" r:id="rId355" display="https://results.elections.virginia.gov/vaelections/2022 November General/Site/Statistics/Turnout/FRANKLIN_COUNTY.html" xr:uid="{357373EE-5298-814A-9375-81177D4536B2}"/>
    <hyperlink ref="Y53" r:id="rId356" display="https://results.elections.virginia.gov/vaelections/2022 November General/Site/Statistics/Turnout/FRANKLIN_CITY.html" xr:uid="{0E7A3633-B5C9-E444-BD14-CAD054AADA4B}"/>
    <hyperlink ref="Y52" r:id="rId357" display="https://results.elections.virginia.gov/vaelections/2022 November General/Site/Statistics/Turnout/FLUVANNA_COUNTY.html" xr:uid="{E84600A7-6F23-664F-B138-A1FA9E349B8E}"/>
    <hyperlink ref="Y51" r:id="rId358" display="https://results.elections.virginia.gov/vaelections/2022 November General/Site/Statistics/Turnout/FLOYD_COUNTY.html" xr:uid="{EF90507E-01AE-FB49-A23E-9B268EBAD9BA}"/>
    <hyperlink ref="Y50" r:id="rId359" display="https://results.elections.virginia.gov/vaelections/2022 November General/Site/Statistics/Turnout/FAUQUIER_COUNTY.html" xr:uid="{0404F52F-94FB-E24F-B7C0-776D478F9ABF}"/>
    <hyperlink ref="Y49" r:id="rId360" display="https://results.elections.virginia.gov/vaelections/2022 November General/Site/Statistics/Turnout/FALLS_CHURCH_CITY.html" xr:uid="{C1563973-BD74-5F49-8DF3-E34490882895}"/>
    <hyperlink ref="Y48" r:id="rId361" display="https://results.elections.virginia.gov/vaelections/2022 November General/Site/Statistics/Turnout/FAIRFAX_COUNTY.html" xr:uid="{2B58FEA0-1736-F04E-90D9-A3EADF344231}"/>
    <hyperlink ref="Y47" r:id="rId362" display="https://results.elections.virginia.gov/vaelections/2022 November General/Site/Statistics/Turnout/FAIRFAX_CITY.html" xr:uid="{AFBB6BF3-27D5-7747-B5EE-7B958168592F}"/>
    <hyperlink ref="Y46" r:id="rId363" display="https://results.elections.virginia.gov/vaelections/2022 November General/Site/Statistics/Turnout/ESSEX_COUNTY.html" xr:uid="{3BFAD7EC-20FB-0245-8754-2829B8584A70}"/>
    <hyperlink ref="Y45" r:id="rId364" display="https://results.elections.virginia.gov/vaelections/2022 November General/Site/Statistics/Turnout/EMPORIA_CITY.html" xr:uid="{31294AEC-C3F3-A74B-8040-6919990FBF6F}"/>
    <hyperlink ref="Y44" r:id="rId365" display="https://results.elections.virginia.gov/vaelections/2022 November General/Site/Statistics/Turnout/DINWIDDIE_COUNTY.html" xr:uid="{72587812-24A5-D044-8156-AE7137101D4B}"/>
    <hyperlink ref="Y43" r:id="rId366" display="https://results.elections.virginia.gov/vaelections/2022 November General/Site/Statistics/Turnout/DICKENSON_COUNTY.html" xr:uid="{2D71B53C-F09F-ED4B-A954-1C77DD2D4DA1}"/>
    <hyperlink ref="Y42" r:id="rId367" display="https://results.elections.virginia.gov/vaelections/2022 November General/Site/Statistics/Turnout/DANVILLE_CITY.html" xr:uid="{DCFCA768-E790-2B44-8C5C-7EF3622F9786}"/>
    <hyperlink ref="Y41" r:id="rId368" display="https://results.elections.virginia.gov/vaelections/2022 November General/Site/Statistics/Turnout/CUMBERLAND_COUNTY.html" xr:uid="{19246CE5-4533-B24E-9F81-5262B5494EF5}"/>
    <hyperlink ref="Y40" r:id="rId369" display="https://results.elections.virginia.gov/vaelections/2022 November General/Site/Statistics/Turnout/CULPEPER_COUNTY.html" xr:uid="{AD0600FC-08B0-E44E-9D32-D874021A80AC}"/>
    <hyperlink ref="Y39" r:id="rId370" display="https://results.elections.virginia.gov/vaelections/2022 November General/Site/Statistics/Turnout/CRAIG_COUNTY.html" xr:uid="{722CE144-1627-C641-A686-9E0AAB0F48DB}"/>
    <hyperlink ref="Y38" r:id="rId371" display="https://results.elections.virginia.gov/vaelections/2022 November General/Site/Statistics/Turnout/COVINGTON_CITY.html" xr:uid="{F2CFA20F-A474-B94D-BE29-12B24345BAAD}"/>
    <hyperlink ref="Y37" r:id="rId372" display="https://results.elections.virginia.gov/vaelections/2022 November General/Site/Statistics/Turnout/COLONIAL_HEIGHTS_CITY.html" xr:uid="{96D78FD2-7A97-7F40-8F93-1F30DA87774B}"/>
    <hyperlink ref="Y36" r:id="rId373" display="https://results.elections.virginia.gov/vaelections/2022 November General/Site/Statistics/Turnout/CLARKE_COUNTY.html" xr:uid="{787C136E-E541-6E4D-ADEC-0318DE3A82C2}"/>
    <hyperlink ref="Y35" r:id="rId374" display="https://results.elections.virginia.gov/vaelections/2022 November General/Site/Statistics/Turnout/CHESTERFIELD_COUNTY.html" xr:uid="{9F083E74-53B0-D648-B69B-EFEFE87478D5}"/>
    <hyperlink ref="Y34" r:id="rId375" display="https://results.elections.virginia.gov/vaelections/2022 November General/Site/Statistics/Turnout/CHESAPEAKE_CITY.html" xr:uid="{94E84A92-B71C-D845-A3EF-BCA827E171C9}"/>
    <hyperlink ref="Y33" r:id="rId376" display="https://results.elections.virginia.gov/vaelections/2022 November General/Site/Statistics/Turnout/CHARLOTTESVILLE_CITY.html" xr:uid="{0EC81C14-88D0-7F47-8855-B24D276A6F48}"/>
    <hyperlink ref="Y32" r:id="rId377" display="https://results.elections.virginia.gov/vaelections/2022 November General/Site/Statistics/Turnout/CHARLOTTE_COUNTY.html" xr:uid="{7A178249-ECC6-1D4C-8951-337B2FFEA68A}"/>
    <hyperlink ref="Y31" r:id="rId378" display="https://results.elections.virginia.gov/vaelections/2022 November General/Site/Statistics/Turnout/CHARLES_CITY_COUNTY.html" xr:uid="{3FB2D9F2-8D5D-FD48-B0F5-F4B33D6E30B8}"/>
    <hyperlink ref="Y30" r:id="rId379" display="https://results.elections.virginia.gov/vaelections/2022 November General/Site/Statistics/Turnout/CARROLL_COUNTY.html" xr:uid="{6D111DD9-A574-FC45-8981-457E0C21ED35}"/>
    <hyperlink ref="Y29" r:id="rId380" display="https://results.elections.virginia.gov/vaelections/2022 November General/Site/Statistics/Turnout/CAROLINE_COUNTY.html" xr:uid="{FAC76EED-98F1-BD4B-AE5B-9D91849B8220}"/>
    <hyperlink ref="Y28" r:id="rId381" display="https://results.elections.virginia.gov/vaelections/2022 November General/Site/Statistics/Turnout/CAMPBELL_COUNTY.html" xr:uid="{97E768C2-1654-9E4E-8F1E-E1EA0F02E0F8}"/>
    <hyperlink ref="Y27" r:id="rId382" display="https://results.elections.virginia.gov/vaelections/2022 November General/Site/Statistics/Turnout/BUENA_VISTA_CITY.html" xr:uid="{C89E2230-8A32-8247-B44C-169C9B0B96F4}"/>
    <hyperlink ref="Y26" r:id="rId383" display="https://results.elections.virginia.gov/vaelections/2022 November General/Site/Statistics/Turnout/BUCKINGHAM_COUNTY.html" xr:uid="{679B622C-2369-044B-93B3-508FF0A268B4}"/>
    <hyperlink ref="Y25" r:id="rId384" display="https://results.elections.virginia.gov/vaelections/2022 November General/Site/Statistics/Turnout/BUCHANAN_COUNTY.html" xr:uid="{BE86B6D5-B6AB-DE4F-A7F9-EFB69910E40F}"/>
    <hyperlink ref="Y24" r:id="rId385" display="https://results.elections.virginia.gov/vaelections/2022 November General/Site/Statistics/Turnout/BRUNSWICK_COUNTY.html" xr:uid="{63A20AA6-86D6-B64F-8CD1-12B2CF79E01B}"/>
    <hyperlink ref="Y23" r:id="rId386" display="https://results.elections.virginia.gov/vaelections/2022 November General/Site/Statistics/Turnout/BRISTOL_CITY.html" xr:uid="{5D489922-0CBF-394D-A58C-C2C20D3BD685}"/>
    <hyperlink ref="Y22" r:id="rId387" display="https://results.elections.virginia.gov/vaelections/2022 November General/Site/Statistics/Turnout/BOTETOURT_COUNTY.html" xr:uid="{00CE5759-0245-CF41-953D-1006C89A281C}"/>
    <hyperlink ref="Y21" r:id="rId388" display="https://results.elections.virginia.gov/vaelections/2022 November General/Site/Statistics/Turnout/BLAND_COUNTY.html" xr:uid="{59E2528D-0580-BD48-86A2-59FE49031306}"/>
    <hyperlink ref="Y20" r:id="rId389" display="https://results.elections.virginia.gov/vaelections/2022 November General/Site/Statistics/Turnout/BEDFORD_COUNTY.html" xr:uid="{6A2733D0-437C-0444-AD6D-0001B27CB614}"/>
    <hyperlink ref="Y19" r:id="rId390" display="https://results.elections.virginia.gov/vaelections/2022 November General/Site/Statistics/Turnout/BATH_COUNTY.html" xr:uid="{BB9FC819-09BC-CD47-95D3-71C45B6119A1}"/>
    <hyperlink ref="Y18" r:id="rId391" display="https://results.elections.virginia.gov/vaelections/2022 November General/Site/Statistics/Turnout/AUGUSTA_COUNTY.html" xr:uid="{440D23DA-AFC1-684D-A7F8-A934F4382B93}"/>
    <hyperlink ref="Y17" r:id="rId392" display="https://results.elections.virginia.gov/vaelections/2022 November General/Site/Statistics/Turnout/ARLINGTON_COUNTY.html" xr:uid="{AF7A2997-72CD-E447-9B64-E70991B00E32}"/>
    <hyperlink ref="Y16" r:id="rId393" display="https://results.elections.virginia.gov/vaelections/2022 November General/Site/Statistics/Turnout/APPOMATTOX_COUNTY.html" xr:uid="{49EC6C62-CFE9-7F44-99CB-D4DED5D429A8}"/>
    <hyperlink ref="Y15" r:id="rId394" display="https://results.elections.virginia.gov/vaelections/2022 November General/Site/Statistics/Turnout/AMHERST_COUNTY.html" xr:uid="{46FB7964-B62F-B241-BA2A-9E96CE7912AD}"/>
    <hyperlink ref="Y14" r:id="rId395" display="https://results.elections.virginia.gov/vaelections/2022 November General/Site/Statistics/Turnout/AMELIA_COUNTY.html" xr:uid="{0A68C70B-5690-B143-8FBA-3E08529FA42E}"/>
    <hyperlink ref="Y13" r:id="rId396" display="https://results.elections.virginia.gov/vaelections/2022 November General/Site/Statistics/Turnout/ALLEGHANY_COUNTY.html" xr:uid="{48C96888-758F-CD4A-982C-ADDF166F9DA2}"/>
    <hyperlink ref="Y12" r:id="rId397" display="https://results.elections.virginia.gov/vaelections/2022 November General/Site/Statistics/Turnout/ALEXANDRIA_CITY.html" xr:uid="{B174FE5C-34D0-5145-845C-60615BBA116A}"/>
    <hyperlink ref="Y11" r:id="rId398" display="https://results.elections.virginia.gov/vaelections/2022 November General/Site/Statistics/Turnout/ALBEMARLE_COUNTY.html" xr:uid="{46646E40-0CE4-4948-80B3-4622C904BDA5}"/>
    <hyperlink ref="Y10" r:id="rId399" display="https://results.elections.virginia.gov/vaelections/2022 November General/Site/Statistics/Turnout/ACCOMACK_COUNTY.html" xr:uid="{F347B513-E2D6-8946-B909-78B5D9E566B4}"/>
    <hyperlink ref="A10" r:id="rId400" display="https://results.elections.virginia.gov/vaelections/2022 November General/Site/Statistics/Turnout/ACCOMACK_COUNTY.html" xr:uid="{DBBECF06-2A5B-564D-85E9-B7CDC0D9EB2A}"/>
    <hyperlink ref="A11" r:id="rId401" display="https://results.elections.virginia.gov/vaelections/2022 November General/Site/Statistics/Turnout/ALBEMARLE_COUNTY.html" xr:uid="{1ECDD5BC-6B6C-FE42-99E4-39C7103B816D}"/>
    <hyperlink ref="A12" r:id="rId402" display="https://results.elections.virginia.gov/vaelections/2022 November General/Site/Statistics/Turnout/ALEXANDRIA_CITY.html" xr:uid="{F86609BC-F4B0-AE45-8670-7BB1C234AA26}"/>
    <hyperlink ref="A13" r:id="rId403" display="https://results.elections.virginia.gov/vaelections/2022 November General/Site/Statistics/Turnout/ALLEGHANY_COUNTY.html" xr:uid="{DCBCC089-AF96-B446-9E56-C23BE6EE8FBD}"/>
    <hyperlink ref="A14" r:id="rId404" display="https://results.elections.virginia.gov/vaelections/2022 November General/Site/Statistics/Turnout/AMELIA_COUNTY.html" xr:uid="{2AF5BD84-98B6-524F-B5E6-7543139C2E69}"/>
    <hyperlink ref="A15" r:id="rId405" display="https://results.elections.virginia.gov/vaelections/2022 November General/Site/Statistics/Turnout/AMHERST_COUNTY.html" xr:uid="{5053DAF0-9A6D-C94E-A8AC-8DE3F0E5E850}"/>
    <hyperlink ref="A16" r:id="rId406" display="https://results.elections.virginia.gov/vaelections/2022 November General/Site/Statistics/Turnout/APPOMATTOX_COUNTY.html" xr:uid="{53ADFE4F-EA2A-0944-8988-22BC472D80DF}"/>
    <hyperlink ref="A17" r:id="rId407" display="https://results.elections.virginia.gov/vaelections/2022 November General/Site/Statistics/Turnout/ARLINGTON_COUNTY.html" xr:uid="{E7F0E467-FABB-574F-B078-A317A0B3A346}"/>
    <hyperlink ref="A18" r:id="rId408" display="https://results.elections.virginia.gov/vaelections/2022 November General/Site/Statistics/Turnout/AUGUSTA_COUNTY.html" xr:uid="{97B4920B-055F-994E-8264-BD75DC01227C}"/>
    <hyperlink ref="A19" r:id="rId409" display="https://results.elections.virginia.gov/vaelections/2022 November General/Site/Statistics/Turnout/BATH_COUNTY.html" xr:uid="{AC20F4A4-9DFE-E64B-A721-6A92C366414B}"/>
    <hyperlink ref="A20" r:id="rId410" display="https://results.elections.virginia.gov/vaelections/2022 November General/Site/Statistics/Turnout/BEDFORD_COUNTY.html" xr:uid="{9F5A668B-304C-704C-9BFB-11819B635224}"/>
    <hyperlink ref="A21" r:id="rId411" display="https://results.elections.virginia.gov/vaelections/2022 November General/Site/Statistics/Turnout/BLAND_COUNTY.html" xr:uid="{9319E78B-4E33-FB49-945F-8A4012EB1D87}"/>
    <hyperlink ref="A22" r:id="rId412" display="https://results.elections.virginia.gov/vaelections/2022 November General/Site/Statistics/Turnout/BOTETOURT_COUNTY.html" xr:uid="{78F2188A-AFF6-2F4C-9E1A-74B8EB2BEE28}"/>
    <hyperlink ref="A23" r:id="rId413" display="https://results.elections.virginia.gov/vaelections/2022 November General/Site/Statistics/Turnout/BRISTOL_CITY.html" xr:uid="{ADB81B63-644A-AE4B-BEF9-0EEB20042305}"/>
    <hyperlink ref="A24" r:id="rId414" display="https://results.elections.virginia.gov/vaelections/2022 November General/Site/Statistics/Turnout/BRUNSWICK_COUNTY.html" xr:uid="{75584234-59AC-F748-A706-1B1BF5D98517}"/>
    <hyperlink ref="A25" r:id="rId415" display="https://results.elections.virginia.gov/vaelections/2022 November General/Site/Statistics/Turnout/BUCHANAN_COUNTY.html" xr:uid="{00699ECB-22E4-DD4E-8929-DE0E8B014ED8}"/>
    <hyperlink ref="A26" r:id="rId416" display="https://results.elections.virginia.gov/vaelections/2022 November General/Site/Statistics/Turnout/BUCKINGHAM_COUNTY.html" xr:uid="{14E75FAC-44C5-FA4C-BC4A-4105A543C24B}"/>
    <hyperlink ref="A27" r:id="rId417" display="https://results.elections.virginia.gov/vaelections/2022 November General/Site/Statistics/Turnout/BUENA_VISTA_CITY.html" xr:uid="{CFEE450A-49D2-9945-A8B2-6EA1CF8E0CFE}"/>
    <hyperlink ref="A28" r:id="rId418" display="https://results.elections.virginia.gov/vaelections/2022 November General/Site/Statistics/Turnout/CAMPBELL_COUNTY.html" xr:uid="{CFCDE2A3-E5E3-7C4B-A26B-DA8CB99DAAEF}"/>
    <hyperlink ref="A29" r:id="rId419" display="https://results.elections.virginia.gov/vaelections/2022 November General/Site/Statistics/Turnout/CAROLINE_COUNTY.html" xr:uid="{7396CE61-86CC-D342-BC4C-98FB912C99D9}"/>
    <hyperlink ref="A30" r:id="rId420" display="https://results.elections.virginia.gov/vaelections/2022 November General/Site/Statistics/Turnout/CARROLL_COUNTY.html" xr:uid="{E488D306-427F-FB43-BDA0-D9DE31CA72F5}"/>
    <hyperlink ref="A31" r:id="rId421" display="https://results.elections.virginia.gov/vaelections/2022 November General/Site/Statistics/Turnout/CHARLES_CITY_COUNTY.html" xr:uid="{66219A09-42CC-EC4B-8430-3E0AE654D601}"/>
    <hyperlink ref="A32" r:id="rId422" display="https://results.elections.virginia.gov/vaelections/2022 November General/Site/Statistics/Turnout/CHARLOTTE_COUNTY.html" xr:uid="{F3A4D8C3-5723-4D44-8941-126EB57A4F73}"/>
    <hyperlink ref="A33" r:id="rId423" display="https://results.elections.virginia.gov/vaelections/2022 November General/Site/Statistics/Turnout/CHARLOTTESVILLE_CITY.html" xr:uid="{8DABD569-E3E7-EA4E-969D-FB4916C7DBC3}"/>
    <hyperlink ref="A34" r:id="rId424" display="https://results.elections.virginia.gov/vaelections/2022 November General/Site/Statistics/Turnout/CHESAPEAKE_CITY.html" xr:uid="{975BF750-919A-BB4F-8960-683664502937}"/>
    <hyperlink ref="A35" r:id="rId425" display="https://results.elections.virginia.gov/vaelections/2022 November General/Site/Statistics/Turnout/CHESTERFIELD_COUNTY.html" xr:uid="{648ACC66-52B1-5240-8935-E6C098533573}"/>
    <hyperlink ref="A36" r:id="rId426" display="https://results.elections.virginia.gov/vaelections/2022 November General/Site/Statistics/Turnout/CLARKE_COUNTY.html" xr:uid="{0ABE42F5-E161-B444-A328-7769EDFB2288}"/>
    <hyperlink ref="A37" r:id="rId427" display="https://results.elections.virginia.gov/vaelections/2022 November General/Site/Statistics/Turnout/COLONIAL_HEIGHTS_CITY.html" xr:uid="{78BFC89D-DD3E-9046-9A65-68D5B8449FD6}"/>
    <hyperlink ref="A38" r:id="rId428" display="https://results.elections.virginia.gov/vaelections/2022 November General/Site/Statistics/Turnout/COVINGTON_CITY.html" xr:uid="{96C30DE7-211B-BF48-AC33-13B9C1E71280}"/>
    <hyperlink ref="A39" r:id="rId429" display="https://results.elections.virginia.gov/vaelections/2022 November General/Site/Statistics/Turnout/CRAIG_COUNTY.html" xr:uid="{979C1303-0AFF-3F40-B548-226FDC52C373}"/>
    <hyperlink ref="A40" r:id="rId430" display="https://results.elections.virginia.gov/vaelections/2022 November General/Site/Statistics/Turnout/CULPEPER_COUNTY.html" xr:uid="{A0C5EFCB-8E15-DF4B-9B87-5207DF84E0BF}"/>
    <hyperlink ref="A41" r:id="rId431" display="https://results.elections.virginia.gov/vaelections/2022 November General/Site/Statistics/Turnout/CUMBERLAND_COUNTY.html" xr:uid="{3682BD8A-EC43-AC44-8D19-A920B8EC5A95}"/>
    <hyperlink ref="A42" r:id="rId432" display="https://results.elections.virginia.gov/vaelections/2022 November General/Site/Statistics/Turnout/DANVILLE_CITY.html" xr:uid="{08890498-9EFF-AC4C-88A7-81F3ED5A101A}"/>
    <hyperlink ref="A43" r:id="rId433" display="https://results.elections.virginia.gov/vaelections/2022 November General/Site/Statistics/Turnout/DICKENSON_COUNTY.html" xr:uid="{07FEB6C8-5CCE-0D4E-A247-7F808C7A3595}"/>
    <hyperlink ref="A44" r:id="rId434" display="https://results.elections.virginia.gov/vaelections/2022 November General/Site/Statistics/Turnout/DINWIDDIE_COUNTY.html" xr:uid="{ADC22874-84E5-4B4A-BE82-BADA755446A0}"/>
    <hyperlink ref="A45" r:id="rId435" display="https://results.elections.virginia.gov/vaelections/2022 November General/Site/Statistics/Turnout/EMPORIA_CITY.html" xr:uid="{F3382EAD-B387-C848-A502-3E693CD77BB0}"/>
    <hyperlink ref="A46" r:id="rId436" display="https://results.elections.virginia.gov/vaelections/2022 November General/Site/Statistics/Turnout/ESSEX_COUNTY.html" xr:uid="{FB00647C-0353-1A4A-B68F-5B8B44B84085}"/>
    <hyperlink ref="A47" r:id="rId437" display="https://results.elections.virginia.gov/vaelections/2022 November General/Site/Statistics/Turnout/FAIRFAX_CITY.html" xr:uid="{C7642E5C-9478-CD4C-B02B-1951D7EF6BEB}"/>
    <hyperlink ref="A48" r:id="rId438" display="https://results.elections.virginia.gov/vaelections/2022 November General/Site/Statistics/Turnout/FAIRFAX_COUNTY.html" xr:uid="{567A96E5-9C5D-6449-95CE-94DD39769604}"/>
    <hyperlink ref="A49" r:id="rId439" display="https://results.elections.virginia.gov/vaelections/2022 November General/Site/Statistics/Turnout/FALLS_CHURCH_CITY.html" xr:uid="{24D84588-B725-8B4D-A5B7-740CBDFDD3A5}"/>
    <hyperlink ref="A50" r:id="rId440" display="https://results.elections.virginia.gov/vaelections/2022 November General/Site/Statistics/Turnout/FAUQUIER_COUNTY.html" xr:uid="{464F04A2-DCDD-BD4C-B1C9-43F610DE2589}"/>
    <hyperlink ref="A51" r:id="rId441" display="https://results.elections.virginia.gov/vaelections/2022 November General/Site/Statistics/Turnout/FLOYD_COUNTY.html" xr:uid="{A059D148-EE99-B147-9716-A79EBAD2DC9A}"/>
    <hyperlink ref="A52" r:id="rId442" display="https://results.elections.virginia.gov/vaelections/2022 November General/Site/Statistics/Turnout/FLUVANNA_COUNTY.html" xr:uid="{52FC20E8-FBE7-B746-AF78-BE2DAD601ECE}"/>
    <hyperlink ref="A53" r:id="rId443" display="https://results.elections.virginia.gov/vaelections/2022 November General/Site/Statistics/Turnout/FRANKLIN_CITY.html" xr:uid="{FC03317F-EFDC-2D44-A734-DC8E47775CE3}"/>
    <hyperlink ref="A54" r:id="rId444" display="https://results.elections.virginia.gov/vaelections/2022 November General/Site/Statistics/Turnout/FRANKLIN_COUNTY.html" xr:uid="{73B0CA9C-A5FD-B345-9AF4-19E0E796C3BF}"/>
    <hyperlink ref="A55" r:id="rId445" display="https://results.elections.virginia.gov/vaelections/2022 November General/Site/Statistics/Turnout/FREDERICK_COUNTY.html" xr:uid="{E00B763D-E795-D940-AA96-941628DF75A5}"/>
    <hyperlink ref="A56" r:id="rId446" display="https://results.elections.virginia.gov/vaelections/2022 November General/Site/Statistics/Turnout/FREDERICKSBURG_CITY.html" xr:uid="{735FFA56-EACE-3F4C-AEC7-245B1BCFBA60}"/>
    <hyperlink ref="A57" r:id="rId447" display="https://results.elections.virginia.gov/vaelections/2022 November General/Site/Statistics/Turnout/GALAX_CITY.html" xr:uid="{F916746B-01E5-7847-8CE1-70841F78B2C8}"/>
    <hyperlink ref="A58" r:id="rId448" display="https://results.elections.virginia.gov/vaelections/2022 November General/Site/Statistics/Turnout/GILES_COUNTY.html" xr:uid="{95A72A4F-80A1-714B-BB79-F421179A1CEC}"/>
    <hyperlink ref="A59" r:id="rId449" display="https://results.elections.virginia.gov/vaelections/2022 November General/Site/Statistics/Turnout/GLOUCESTER_COUNTY.html" xr:uid="{7D2F571E-8752-F64E-8467-84E70F691DEB}"/>
    <hyperlink ref="A60" r:id="rId450" display="https://results.elections.virginia.gov/vaelections/2022 November General/Site/Statistics/Turnout/GOOCHLAND_COUNTY.html" xr:uid="{F0087334-7525-AB4E-A629-757A14BB95F1}"/>
    <hyperlink ref="A61" r:id="rId451" display="https://results.elections.virginia.gov/vaelections/2022 November General/Site/Statistics/Turnout/GRAYSON_COUNTY.html" xr:uid="{301257FE-42D6-D847-AFF7-8DBBE6BA61F3}"/>
    <hyperlink ref="A62" r:id="rId452" display="https://results.elections.virginia.gov/vaelections/2022 November General/Site/Statistics/Turnout/GREENE_COUNTY.html" xr:uid="{9165E0B6-F805-2847-A9D8-FA78D8D571B0}"/>
    <hyperlink ref="A63" r:id="rId453" display="https://results.elections.virginia.gov/vaelections/2022 November General/Site/Statistics/Turnout/GREENSVILLE_COUNTY.html" xr:uid="{38069526-8A6B-FA46-BCC3-48B2676BB047}"/>
    <hyperlink ref="A64" r:id="rId454" display="https://results.elections.virginia.gov/vaelections/2022 November General/Site/Statistics/Turnout/HALIFAX_COUNTY.html" xr:uid="{70E9FC3E-54BB-FF47-8696-B66721A7919B}"/>
    <hyperlink ref="A65" r:id="rId455" display="https://results.elections.virginia.gov/vaelections/2022 November General/Site/Statistics/Turnout/HAMPTON_CITY.html" xr:uid="{2D7C49FC-3E73-9148-BAA2-973A5A14E8C0}"/>
    <hyperlink ref="A66" r:id="rId456" display="https://results.elections.virginia.gov/vaelections/2022 November General/Site/Statistics/Turnout/HANOVER_COUNTY.html" xr:uid="{F369FC77-7D2B-E841-8CAE-01C147BAC1EE}"/>
    <hyperlink ref="A67" r:id="rId457" display="https://results.elections.virginia.gov/vaelections/2022 November General/Site/Statistics/Turnout/HARRISONBURG_CITY.html" xr:uid="{1DF3375C-7359-FC44-BB4E-FE2436A0E45F}"/>
    <hyperlink ref="A68" r:id="rId458" display="https://results.elections.virginia.gov/vaelections/2022 November General/Site/Statistics/Turnout/HENRICO_COUNTY.html" xr:uid="{C03D6713-0D93-A54D-95DD-9C63E052172C}"/>
    <hyperlink ref="A69" r:id="rId459" display="https://results.elections.virginia.gov/vaelections/2022 November General/Site/Statistics/Turnout/HENRY_COUNTY.html" xr:uid="{32A65F4E-83C6-1048-A65C-8311FEC494BE}"/>
    <hyperlink ref="A70" r:id="rId460" display="https://results.elections.virginia.gov/vaelections/2022 November General/Site/Statistics/Turnout/HIGHLAND_COUNTY.html" xr:uid="{33A325A2-EB30-CA42-B158-C4DC22E15554}"/>
    <hyperlink ref="A71" r:id="rId461" display="https://results.elections.virginia.gov/vaelections/2022 November General/Site/Statistics/Turnout/HOPEWELL_CITY.html" xr:uid="{C0CD52EE-DE1D-A643-B76C-81F1CB165D3A}"/>
    <hyperlink ref="A72" r:id="rId462" display="https://results.elections.virginia.gov/vaelections/2022 November General/Site/Statistics/Turnout/ISLE_OF_WIGHT_COUNTY.html" xr:uid="{543E4A94-47F8-1841-A4A1-ED0002A7368D}"/>
    <hyperlink ref="A73" r:id="rId463" display="https://results.elections.virginia.gov/vaelections/2022 November General/Site/Statistics/Turnout/JAMES_CITY_COUNTY.html" xr:uid="{1646FEC9-C137-FB49-B696-3F06E7CCDD0E}"/>
    <hyperlink ref="A74" r:id="rId464" display="https://results.elections.virginia.gov/vaelections/2022 November General/Site/Statistics/Turnout/KING_&amp;_QUEEN_COUNTY.html" xr:uid="{61BE4E6D-950B-5745-9FDC-8E7839071708}"/>
    <hyperlink ref="A75" r:id="rId465" display="https://results.elections.virginia.gov/vaelections/2022 November General/Site/Statistics/Turnout/KING_GEORGE_COUNTY.html" xr:uid="{D457C002-B7D0-B84D-A758-BA368A50E701}"/>
    <hyperlink ref="A76" r:id="rId466" display="https://results.elections.virginia.gov/vaelections/2022 November General/Site/Statistics/Turnout/KING_WILLIAM_COUNTY.html" xr:uid="{7B4FA740-8DAB-DF40-A88A-7708CF4E0A33}"/>
    <hyperlink ref="A77" r:id="rId467" display="https://results.elections.virginia.gov/vaelections/2022 November General/Site/Statistics/Turnout/LANCASTER_COUNTY.html" xr:uid="{F9896222-0E92-AF44-9A1E-0791D803C3CA}"/>
    <hyperlink ref="A78" r:id="rId468" display="https://results.elections.virginia.gov/vaelections/2022 November General/Site/Statistics/Turnout/LEE_COUNTY.html" xr:uid="{7CE2939C-B46B-894A-B2FD-C6C1CCC4E14E}"/>
    <hyperlink ref="A79" r:id="rId469" display="https://results.elections.virginia.gov/vaelections/2022 November General/Site/Statistics/Turnout/LEXINGTON_CITY.html" xr:uid="{A47E4EC6-37F7-504E-BA2A-07951BCFB668}"/>
    <hyperlink ref="A80" r:id="rId470" display="https://results.elections.virginia.gov/vaelections/2022 November General/Site/Statistics/Turnout/LOUDOUN_COUNTY.html" xr:uid="{75CAFA8C-EE95-114F-83A9-D42CB2B7A34F}"/>
    <hyperlink ref="A81" r:id="rId471" display="https://results.elections.virginia.gov/vaelections/2022 November General/Site/Statistics/Turnout/LOUISA_COUNTY.html" xr:uid="{DFA1C139-0394-994E-95A7-C122D307C6AB}"/>
    <hyperlink ref="A82" r:id="rId472" display="https://results.elections.virginia.gov/vaelections/2022 November General/Site/Statistics/Turnout/LUNENBURG_COUNTY.html" xr:uid="{E10EBC50-4B35-5F43-85B6-BCCDAA1E1E1C}"/>
    <hyperlink ref="A83" r:id="rId473" display="https://results.elections.virginia.gov/vaelections/2022 November General/Site/Statistics/Turnout/LYNCHBURG_CITY.html" xr:uid="{D530AC09-9C00-CE4B-9FFB-0BCBCE1D1455}"/>
    <hyperlink ref="A84" r:id="rId474" display="https://results.elections.virginia.gov/vaelections/2022 November General/Site/Statistics/Turnout/MADISON_COUNTY.html" xr:uid="{C46C4A33-EF82-BD41-B291-9661058C4907}"/>
    <hyperlink ref="A85" r:id="rId475" display="https://results.elections.virginia.gov/vaelections/2022 November General/Site/Statistics/Turnout/MANASSAS_CITY.html" xr:uid="{FB91B728-39E8-664E-BB57-BC1EDD1767E6}"/>
    <hyperlink ref="A86" r:id="rId476" display="https://results.elections.virginia.gov/vaelections/2022 November General/Site/Statistics/Turnout/MANASSAS_PARK_CITY.html" xr:uid="{DC87CF2B-7DAD-D744-BA3F-34B5D20520D1}"/>
    <hyperlink ref="A87" r:id="rId477" display="https://results.elections.virginia.gov/vaelections/2022 November General/Site/Statistics/Turnout/MARTINSVILLE_CITY.html" xr:uid="{A8202148-1100-1543-9DB4-AE2F8EFB5D00}"/>
    <hyperlink ref="A88" r:id="rId478" display="https://results.elections.virginia.gov/vaelections/2022 November General/Site/Statistics/Turnout/MATHEWS_COUNTY.html" xr:uid="{97DF042F-8212-B24A-BE58-F6D70AB19FB5}"/>
    <hyperlink ref="A89" r:id="rId479" display="https://results.elections.virginia.gov/vaelections/2022 November General/Site/Statistics/Turnout/MECKLENBURG_COUNTY.html" xr:uid="{4EE7741D-2664-3344-A1FD-8AF91E3782D4}"/>
    <hyperlink ref="A90" r:id="rId480" display="https://results.elections.virginia.gov/vaelections/2022 November General/Site/Statistics/Turnout/MIDDLESEX_COUNTY.html" xr:uid="{F92075C2-AD01-FC4D-9458-B4F68FBA3EAB}"/>
    <hyperlink ref="A91" r:id="rId481" display="https://results.elections.virginia.gov/vaelections/2022 November General/Site/Statistics/Turnout/MONTGOMERY_COUNTY.html" xr:uid="{7669CCBE-DBC6-074B-A211-8127CE7BF9E5}"/>
    <hyperlink ref="A92" r:id="rId482" display="https://results.elections.virginia.gov/vaelections/2022 November General/Site/Statistics/Turnout/NELSON_COUNTY.html" xr:uid="{50EA7D85-4F5C-3C4B-956A-0AC24E7029E1}"/>
    <hyperlink ref="A93" r:id="rId483" display="https://results.elections.virginia.gov/vaelections/2022 November General/Site/Statistics/Turnout/NEW_KENT_COUNTY.html" xr:uid="{1138A795-4A91-F649-9923-283201046882}"/>
    <hyperlink ref="A94" r:id="rId484" display="https://results.elections.virginia.gov/vaelections/2022 November General/Site/Statistics/Turnout/NEWPORT_NEWS_CITY.html" xr:uid="{20370F45-A94C-154E-BEEC-295A8608431F}"/>
    <hyperlink ref="A95" r:id="rId485" display="https://results.elections.virginia.gov/vaelections/2022 November General/Site/Statistics/Turnout/NORFOLK_CITY.html" xr:uid="{E9BD2E5C-A45E-B14E-AB4D-2C1B550FD405}"/>
    <hyperlink ref="A96" r:id="rId486" display="https://results.elections.virginia.gov/vaelections/2022 November General/Site/Statistics/Turnout/NORTHAMPTON_COUNTY.html" xr:uid="{A661D40F-EEBE-4F4A-A0BA-08631A0F229D}"/>
    <hyperlink ref="A97" r:id="rId487" display="https://results.elections.virginia.gov/vaelections/2022 November General/Site/Statistics/Turnout/NORTHUMBERLAND_COUNTY.html" xr:uid="{B73E56D7-AE90-3549-8BE0-B10A1B119545}"/>
    <hyperlink ref="A98" r:id="rId488" display="https://results.elections.virginia.gov/vaelections/2022 November General/Site/Statistics/Turnout/NORTON_CITY.html" xr:uid="{03108D51-A7E9-AD4B-B1F4-F660AF1C65EC}"/>
    <hyperlink ref="A99" r:id="rId489" display="https://results.elections.virginia.gov/vaelections/2022 November General/Site/Statistics/Turnout/NOTTOWAY_COUNTY.html" xr:uid="{86EE22FB-742B-D841-BDDE-36EC3049AC5D}"/>
    <hyperlink ref="A100" r:id="rId490" display="https://results.elections.virginia.gov/vaelections/2022 November General/Site/Statistics/Turnout/ORANGE_COUNTY.html" xr:uid="{2B1FD13A-FACE-2E4A-A70F-D87CFC08A041}"/>
    <hyperlink ref="A101" r:id="rId491" display="https://results.elections.virginia.gov/vaelections/2022 November General/Site/Statistics/Turnout/PAGE_COUNTY.html" xr:uid="{35020973-DA70-0D48-B086-7BF1F1B75D22}"/>
    <hyperlink ref="A102" r:id="rId492" display="https://results.elections.virginia.gov/vaelections/2022 November General/Site/Statistics/Turnout/PATRICK_COUNTY.html" xr:uid="{50B5C7F6-55E0-5441-AFBF-8071488F0F9F}"/>
    <hyperlink ref="A103" r:id="rId493" display="https://results.elections.virginia.gov/vaelections/2022 November General/Site/Statistics/Turnout/PETERSBURG_CITY.html" xr:uid="{B34D3F19-9903-ED43-8B2C-3791BAB5349B}"/>
    <hyperlink ref="A104" r:id="rId494" display="https://results.elections.virginia.gov/vaelections/2022 November General/Site/Statistics/Turnout/PITTSYLVANIA_COUNTY.html" xr:uid="{0C2AA3D0-A1F1-614C-BFB8-E3574678C054}"/>
    <hyperlink ref="A105" r:id="rId495" display="https://results.elections.virginia.gov/vaelections/2022 November General/Site/Statistics/Turnout/POQUOSON_CITY.html" xr:uid="{A1B69D7A-7998-4549-8B49-3BAED50CE9F1}"/>
    <hyperlink ref="A106" r:id="rId496" display="https://results.elections.virginia.gov/vaelections/2022 November General/Site/Statistics/Turnout/PORTSMOUTH_CITY.html" xr:uid="{928892DF-BCDB-B949-BE76-3721D14A40BE}"/>
    <hyperlink ref="A107" r:id="rId497" display="https://results.elections.virginia.gov/vaelections/2022 November General/Site/Statistics/Turnout/POWHATAN_COUNTY.html" xr:uid="{D9A29EDB-3135-7B44-A9E4-15BA9EA8EB9F}"/>
    <hyperlink ref="A108" r:id="rId498" display="https://results.elections.virginia.gov/vaelections/2022 November General/Site/Statistics/Turnout/PRINCE_EDWARD_COUNTY.html" xr:uid="{1C5F66B7-439D-854C-B75E-B0282DEF7277}"/>
    <hyperlink ref="A109" r:id="rId499" display="https://results.elections.virginia.gov/vaelections/2022 November General/Site/Statistics/Turnout/PRINCE_GEORGE_COUNTY.html" xr:uid="{0EF60CA3-4B01-0348-B582-4C24DC49222A}"/>
    <hyperlink ref="A110" r:id="rId500" display="https://results.elections.virginia.gov/vaelections/2022 November General/Site/Statistics/Turnout/PRINCE_WILLIAM_COUNTY.html" xr:uid="{A639C37B-F876-0245-BCDC-463C70B98CC7}"/>
    <hyperlink ref="A111" r:id="rId501" display="https://results.elections.virginia.gov/vaelections/2022 November General/Site/Statistics/Turnout/PULASKI_COUNTY.html" xr:uid="{7EAC576C-8422-7B45-B07A-0B86F418FF9A}"/>
    <hyperlink ref="A112" r:id="rId502" display="https://results.elections.virginia.gov/vaelections/2022 November General/Site/Statistics/Turnout/RADFORD_CITY.html" xr:uid="{B886A4BD-26D4-1A44-BFCA-F89E34EBB6DC}"/>
    <hyperlink ref="A113" r:id="rId503" display="https://results.elections.virginia.gov/vaelections/2022 November General/Site/Statistics/Turnout/RAPPAHANNOCK_COUNTY.html" xr:uid="{A904FD39-08BF-6948-9736-E69F41DBE2D8}"/>
    <hyperlink ref="A114" r:id="rId504" display="https://results.elections.virginia.gov/vaelections/2022 November General/Site/Statistics/Turnout/RICHMOND_CITY.html" xr:uid="{2734CDC4-EDBD-8A4E-A1A5-8225F7845064}"/>
    <hyperlink ref="A115" r:id="rId505" display="https://results.elections.virginia.gov/vaelections/2022 November General/Site/Statistics/Turnout/RICHMOND_COUNTY.html" xr:uid="{E9F7EFDA-BC2D-8B48-A4B0-721CC67AD2D8}"/>
    <hyperlink ref="A116" r:id="rId506" display="https://results.elections.virginia.gov/vaelections/2022 November General/Site/Statistics/Turnout/ROANOKE_CITY.html" xr:uid="{2BE90753-D5FB-3E4D-8869-9375D19F49BD}"/>
    <hyperlink ref="A117" r:id="rId507" display="https://results.elections.virginia.gov/vaelections/2022 November General/Site/Statistics/Turnout/ROANOKE_COUNTY.html" xr:uid="{F41BA66B-0318-844E-BD06-1F3FD7A1755E}"/>
    <hyperlink ref="A118" r:id="rId508" display="https://results.elections.virginia.gov/vaelections/2022 November General/Site/Statistics/Turnout/ROCKBRIDGE_COUNTY.html" xr:uid="{09AEF01E-DDFC-A442-A9E7-86CDD20744DF}"/>
    <hyperlink ref="A119" r:id="rId509" display="https://results.elections.virginia.gov/vaelections/2022 November General/Site/Statistics/Turnout/ROCKINGHAM_COUNTY.html" xr:uid="{ACE18134-9CBD-4B43-BC3D-E160E3B72DF9}"/>
    <hyperlink ref="A120" r:id="rId510" display="https://results.elections.virginia.gov/vaelections/2022 November General/Site/Statistics/Turnout/RUSSELL_COUNTY.html" xr:uid="{C014AA9A-7E60-C148-B4A8-9EE2B6D53D16}"/>
    <hyperlink ref="A121" r:id="rId511" display="https://results.elections.virginia.gov/vaelections/2022 November General/Site/Statistics/Turnout/SALEM_CITY.html" xr:uid="{70290309-51A3-6048-8247-0D4B30657A19}"/>
    <hyperlink ref="A122" r:id="rId512" display="https://results.elections.virginia.gov/vaelections/2022 November General/Site/Statistics/Turnout/SCOTT_COUNTY.html" xr:uid="{E18665AD-C38E-0643-9D17-CDCA774C51B4}"/>
    <hyperlink ref="A123" r:id="rId513" display="https://results.elections.virginia.gov/vaelections/2022 November General/Site/Statistics/Turnout/SHENANDOAH_COUNTY.html" xr:uid="{81C9AE77-3A1A-8F43-A3AD-D54CBE726460}"/>
    <hyperlink ref="A124" r:id="rId514" display="https://results.elections.virginia.gov/vaelections/2022 November General/Site/Statistics/Turnout/SMYTH_COUNTY.html" xr:uid="{52BAED58-F042-D643-94E2-85BBCAEB7199}"/>
    <hyperlink ref="A125" r:id="rId515" display="https://results.elections.virginia.gov/vaelections/2022 November General/Site/Statistics/Turnout/SOUTHAMPTON_COUNTY.html" xr:uid="{35C42F32-F119-E742-977F-19712FA8E11A}"/>
    <hyperlink ref="A126" r:id="rId516" display="https://results.elections.virginia.gov/vaelections/2022 November General/Site/Statistics/Turnout/SPOTSYLVANIA_COUNTY.html" xr:uid="{113B5EFE-45F9-E547-81C2-5239E7D8F1A2}"/>
    <hyperlink ref="A127" r:id="rId517" display="https://results.elections.virginia.gov/vaelections/2022 November General/Site/Statistics/Turnout/STAFFORD_COUNTY.html" xr:uid="{E4D019A3-E528-1F4F-8976-642486C8A578}"/>
    <hyperlink ref="A128" r:id="rId518" display="https://results.elections.virginia.gov/vaelections/2022 November General/Site/Statistics/Turnout/STAUNTON_CITY.html" xr:uid="{8AA980D9-BDAF-7349-BB40-9DC61BCAF1E2}"/>
    <hyperlink ref="A129" r:id="rId519" display="https://results.elections.virginia.gov/vaelections/2022 November General/Site/Statistics/Turnout/SUFFOLK_CITY.html" xr:uid="{D09FB490-131E-2947-B15C-E203591D9F9C}"/>
    <hyperlink ref="A130" r:id="rId520" display="https://results.elections.virginia.gov/vaelections/2022 November General/Site/Statistics/Turnout/SURRY_COUNTY.html" xr:uid="{87CADDBA-A6DC-ED48-80DC-2C4535D42795}"/>
    <hyperlink ref="A131" r:id="rId521" display="https://results.elections.virginia.gov/vaelections/2022 November General/Site/Statistics/Turnout/SUSSEX_COUNTY.html" xr:uid="{BC7F3EE6-F259-2948-A7A1-F2A5D6BC433B}"/>
    <hyperlink ref="A132" r:id="rId522" display="https://results.elections.virginia.gov/vaelections/2022 November General/Site/Statistics/Turnout/TAZEWELL_COUNTY.html" xr:uid="{3FCB380E-BACD-3C47-9D9B-6804FF2948AF}"/>
    <hyperlink ref="A133" r:id="rId523" display="https://results.elections.virginia.gov/vaelections/2022 November General/Site/Statistics/Turnout/VIRGINIA_BEACH_CITY.html" xr:uid="{4A76F9F1-B49D-1B43-920E-3A84AD71F0BA}"/>
    <hyperlink ref="A134" r:id="rId524" display="https://results.elections.virginia.gov/vaelections/2022 November General/Site/Statistics/Turnout/WARREN_COUNTY.html" xr:uid="{69BA0ABF-6839-D048-A27A-D7B7F7FAF9F3}"/>
    <hyperlink ref="A135" r:id="rId525" display="https://results.elections.virginia.gov/vaelections/2022 November General/Site/Statistics/Turnout/WASHINGTON_COUNTY.html" xr:uid="{D5ED09B5-6CD4-364E-8B5B-3CD5E60370C8}"/>
    <hyperlink ref="A136" r:id="rId526" display="https://results.elections.virginia.gov/vaelections/2022 November General/Site/Statistics/Turnout/WAYNESBORO_CITY.html" xr:uid="{4D86A42E-50E9-C94C-9D0F-9DF643F94820}"/>
    <hyperlink ref="A137" r:id="rId527" display="https://results.elections.virginia.gov/vaelections/2022 November General/Site/Statistics/Turnout/WESTMORELAND_COUNTY.html" xr:uid="{A8431995-EF37-514B-A77F-2DCC3B5E4153}"/>
    <hyperlink ref="A138" r:id="rId528" display="https://results.elections.virginia.gov/vaelections/2022 November General/Site/Statistics/Turnout/WILLIAMSBURG_CITY.html" xr:uid="{8AB4E6D7-B728-384D-AEBC-4D432D6317FB}"/>
    <hyperlink ref="A139" r:id="rId529" display="https://results.elections.virginia.gov/vaelections/2022 November General/Site/Statistics/Turnout/WINCHESTER_CITY.html" xr:uid="{F4527C6E-2395-384E-95A7-8194F73D7632}"/>
    <hyperlink ref="A140" r:id="rId530" display="https://results.elections.virginia.gov/vaelections/2022 November General/Site/Statistics/Turnout/WISE_COUNTY.html" xr:uid="{8A2060F6-8656-CF4C-A005-DCDA486CFB8E}"/>
    <hyperlink ref="A141" r:id="rId531" display="https://results.elections.virginia.gov/vaelections/2022 November General/Site/Statistics/Turnout/WYTHE_COUNTY.html" xr:uid="{3F4415D2-CCB3-B549-BA23-0493953B8833}"/>
    <hyperlink ref="A142" r:id="rId532" display="https://results.elections.virginia.gov/vaelections/2022 November General/Site/Statistics/Turnout/YORK_COUNTY.html" xr:uid="{66C6C170-8C73-094E-80FF-AC325DEA4EB9}"/>
  </hyperlinks>
  <pageMargins left="0.7" right="0.7" top="0.75" bottom="0.75" header="0.3" footer="0.3"/>
  <pageSetup orientation="portrait" r:id="rId5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C879-2D54-4424-826E-88AA9683E12D}">
  <dimension ref="A1:N137"/>
  <sheetViews>
    <sheetView zoomScale="150" zoomScaleNormal="150" workbookViewId="0">
      <selection activeCell="E2" sqref="E2"/>
    </sheetView>
  </sheetViews>
  <sheetFormatPr baseColWidth="10" defaultColWidth="9.1640625" defaultRowHeight="15"/>
  <cols>
    <col min="1" max="1" width="15" style="3" customWidth="1"/>
    <col min="2" max="2" width="25.5" style="3" customWidth="1"/>
    <col min="3" max="3" width="16.1640625" style="3" customWidth="1"/>
    <col min="4" max="4" width="13.5" style="3" customWidth="1"/>
    <col min="5" max="5" width="17.33203125" style="3" customWidth="1"/>
    <col min="6" max="6" width="10.5" style="2" customWidth="1"/>
    <col min="7" max="7" width="16.5" style="3" customWidth="1"/>
    <col min="8" max="8" width="15.1640625" style="3" customWidth="1"/>
    <col min="9" max="9" width="27.1640625" style="3" customWidth="1"/>
    <col min="10" max="10" width="25.5" style="3" customWidth="1"/>
    <col min="11" max="11" width="9.1640625" style="2"/>
    <col min="12" max="13" width="9.1640625" style="3"/>
    <col min="14" max="14" width="9.1640625" style="1"/>
    <col min="15" max="16384" width="9.1640625" style="3"/>
  </cols>
  <sheetData>
    <row r="1" spans="1:11" s="2" customFormat="1">
      <c r="A1" s="2" t="s">
        <v>154</v>
      </c>
      <c r="B1" s="2" t="s">
        <v>144</v>
      </c>
      <c r="C1" s="2" t="s">
        <v>145</v>
      </c>
      <c r="D1" s="2" t="s">
        <v>152</v>
      </c>
      <c r="E1" s="2" t="s">
        <v>146</v>
      </c>
      <c r="F1" s="2" t="s">
        <v>153</v>
      </c>
    </row>
    <row r="2" spans="1:11" s="3" customFormat="1">
      <c r="A2" s="3">
        <v>1</v>
      </c>
      <c r="B2" s="3" t="s">
        <v>7</v>
      </c>
      <c r="C2" s="3">
        <v>3828</v>
      </c>
      <c r="D2" s="3">
        <v>712</v>
      </c>
      <c r="E2" s="3">
        <v>16</v>
      </c>
      <c r="F2" s="2">
        <f>SUM(C2:E2)</f>
        <v>4556</v>
      </c>
      <c r="K2" s="2"/>
    </row>
    <row r="3" spans="1:11" s="3" customFormat="1">
      <c r="A3" s="3">
        <v>3</v>
      </c>
      <c r="B3" s="3" t="s">
        <v>8</v>
      </c>
      <c r="C3" s="3">
        <v>11513</v>
      </c>
      <c r="D3" s="3">
        <v>5648</v>
      </c>
      <c r="E3" s="3">
        <v>73</v>
      </c>
      <c r="F3" s="2">
        <f t="shared" ref="F3:F66" si="0">SUM(C3:E3)</f>
        <v>17234</v>
      </c>
      <c r="K3" s="2"/>
    </row>
    <row r="4" spans="1:11" s="3" customFormat="1">
      <c r="A4" s="3">
        <v>510</v>
      </c>
      <c r="B4" s="3" t="s">
        <v>9</v>
      </c>
      <c r="C4" s="3">
        <v>12728</v>
      </c>
      <c r="D4" s="3">
        <v>7582</v>
      </c>
      <c r="E4" s="3">
        <v>127</v>
      </c>
      <c r="F4" s="2">
        <f t="shared" si="0"/>
        <v>20437</v>
      </c>
      <c r="K4" s="2"/>
    </row>
    <row r="5" spans="1:11" s="3" customFormat="1">
      <c r="A5" s="3">
        <v>5</v>
      </c>
      <c r="B5" s="3" t="s">
        <v>10</v>
      </c>
      <c r="C5" s="3">
        <v>516</v>
      </c>
      <c r="D5" s="3">
        <v>284</v>
      </c>
      <c r="E5" s="3">
        <v>0</v>
      </c>
      <c r="F5" s="2">
        <f t="shared" si="0"/>
        <v>800</v>
      </c>
      <c r="K5" s="2"/>
    </row>
    <row r="6" spans="1:11" s="3" customFormat="1">
      <c r="A6" s="3">
        <v>7</v>
      </c>
      <c r="B6" s="3" t="s">
        <v>11</v>
      </c>
      <c r="C6" s="3">
        <v>1502</v>
      </c>
      <c r="D6" s="3">
        <v>216</v>
      </c>
      <c r="E6" s="3">
        <v>1</v>
      </c>
      <c r="F6" s="2">
        <f t="shared" si="0"/>
        <v>1719</v>
      </c>
      <c r="K6" s="2"/>
    </row>
    <row r="7" spans="1:11" s="3" customFormat="1">
      <c r="A7" s="3">
        <v>9</v>
      </c>
      <c r="B7" s="3" t="s">
        <v>12</v>
      </c>
      <c r="C7" s="3">
        <v>2081</v>
      </c>
      <c r="D7" s="3">
        <v>838</v>
      </c>
      <c r="E7" s="3">
        <v>1</v>
      </c>
      <c r="F7" s="2">
        <f t="shared" si="0"/>
        <v>2920</v>
      </c>
      <c r="K7" s="2"/>
    </row>
    <row r="8" spans="1:11" s="3" customFormat="1">
      <c r="A8" s="3">
        <v>11</v>
      </c>
      <c r="B8" s="3" t="s">
        <v>13</v>
      </c>
      <c r="C8" s="3">
        <v>1444</v>
      </c>
      <c r="D8" s="3">
        <v>240</v>
      </c>
      <c r="E8" s="3">
        <v>8</v>
      </c>
      <c r="F8" s="2">
        <f t="shared" si="0"/>
        <v>1692</v>
      </c>
      <c r="K8" s="2"/>
    </row>
    <row r="9" spans="1:11" s="3" customFormat="1">
      <c r="A9" s="3">
        <v>13</v>
      </c>
      <c r="B9" s="3" t="s">
        <v>14</v>
      </c>
      <c r="C9" s="3">
        <v>20417</v>
      </c>
      <c r="D9" s="3">
        <v>12466</v>
      </c>
      <c r="E9" s="3">
        <v>270</v>
      </c>
      <c r="F9" s="2">
        <f t="shared" si="0"/>
        <v>33153</v>
      </c>
      <c r="K9" s="2"/>
    </row>
    <row r="10" spans="1:11" s="3" customFormat="1">
      <c r="A10" s="3">
        <v>15</v>
      </c>
      <c r="B10" s="3" t="s">
        <v>15</v>
      </c>
      <c r="C10" s="3">
        <v>6331</v>
      </c>
      <c r="D10" s="3">
        <v>1645</v>
      </c>
      <c r="E10" s="3">
        <v>58</v>
      </c>
      <c r="F10" s="2">
        <f t="shared" si="0"/>
        <v>8034</v>
      </c>
      <c r="K10" s="2"/>
    </row>
    <row r="11" spans="1:11" s="3" customFormat="1">
      <c r="A11" s="3">
        <v>17</v>
      </c>
      <c r="B11" s="3" t="s">
        <v>16</v>
      </c>
      <c r="C11" s="3">
        <v>242</v>
      </c>
      <c r="D11" s="3">
        <v>81</v>
      </c>
      <c r="E11" s="3">
        <v>5</v>
      </c>
      <c r="F11" s="2">
        <f t="shared" si="0"/>
        <v>328</v>
      </c>
      <c r="K11" s="2"/>
    </row>
    <row r="12" spans="1:11" s="3" customFormat="1">
      <c r="A12" s="3">
        <v>19</v>
      </c>
      <c r="B12" s="3" t="s">
        <v>17</v>
      </c>
      <c r="C12" s="3">
        <v>6013</v>
      </c>
      <c r="D12" s="3">
        <v>2017</v>
      </c>
      <c r="E12" s="3">
        <v>25</v>
      </c>
      <c r="F12" s="2">
        <f t="shared" si="0"/>
        <v>8055</v>
      </c>
      <c r="K12" s="2"/>
    </row>
    <row r="13" spans="1:11" s="3" customFormat="1">
      <c r="A13" s="3">
        <v>21</v>
      </c>
      <c r="B13" s="3" t="s">
        <v>18</v>
      </c>
      <c r="C13" s="3">
        <v>353</v>
      </c>
      <c r="D13" s="3">
        <v>107</v>
      </c>
      <c r="E13" s="3">
        <v>0</v>
      </c>
      <c r="F13" s="2">
        <f t="shared" si="0"/>
        <v>460</v>
      </c>
      <c r="K13" s="2"/>
    </row>
    <row r="14" spans="1:11" s="3" customFormat="1">
      <c r="A14" s="3">
        <v>23</v>
      </c>
      <c r="B14" s="3" t="s">
        <v>19</v>
      </c>
      <c r="C14" s="3">
        <v>3076</v>
      </c>
      <c r="D14" s="3">
        <v>885</v>
      </c>
      <c r="E14" s="3">
        <v>15</v>
      </c>
      <c r="F14" s="2">
        <f t="shared" si="0"/>
        <v>3976</v>
      </c>
      <c r="K14" s="2"/>
    </row>
    <row r="15" spans="1:11" s="3" customFormat="1">
      <c r="A15" s="3">
        <v>520</v>
      </c>
      <c r="B15" s="3" t="s">
        <v>20</v>
      </c>
      <c r="C15" s="3">
        <v>947</v>
      </c>
      <c r="D15" s="3">
        <v>419</v>
      </c>
      <c r="E15" s="3">
        <v>4</v>
      </c>
      <c r="F15" s="2">
        <f t="shared" si="0"/>
        <v>1370</v>
      </c>
      <c r="K15" s="2"/>
    </row>
    <row r="16" spans="1:11" s="3" customFormat="1">
      <c r="A16" s="3">
        <v>25</v>
      </c>
      <c r="B16" s="3" t="s">
        <v>21</v>
      </c>
      <c r="C16" s="3">
        <v>1233</v>
      </c>
      <c r="D16" s="3">
        <v>329</v>
      </c>
      <c r="E16" s="3">
        <v>0</v>
      </c>
      <c r="F16" s="2">
        <f t="shared" si="0"/>
        <v>1562</v>
      </c>
      <c r="K16" s="2"/>
    </row>
    <row r="17" spans="1:11" s="3" customFormat="1">
      <c r="A17" s="3">
        <v>27</v>
      </c>
      <c r="B17" s="3" t="s">
        <v>22</v>
      </c>
      <c r="C17" s="3">
        <v>639</v>
      </c>
      <c r="D17" s="3">
        <v>221</v>
      </c>
      <c r="E17" s="3">
        <v>0</v>
      </c>
      <c r="F17" s="2">
        <f t="shared" si="0"/>
        <v>860</v>
      </c>
      <c r="K17" s="2"/>
    </row>
    <row r="18" spans="1:11" s="3" customFormat="1">
      <c r="A18" s="3">
        <v>29</v>
      </c>
      <c r="B18" s="3" t="s">
        <v>23</v>
      </c>
      <c r="C18" s="3">
        <v>1340</v>
      </c>
      <c r="D18" s="3">
        <v>331</v>
      </c>
      <c r="E18" s="3">
        <v>8</v>
      </c>
      <c r="F18" s="2">
        <f t="shared" si="0"/>
        <v>1679</v>
      </c>
      <c r="K18" s="2"/>
    </row>
    <row r="19" spans="1:11" s="3" customFormat="1">
      <c r="A19" s="3">
        <v>530</v>
      </c>
      <c r="B19" s="3" t="s">
        <v>24</v>
      </c>
      <c r="C19" s="3">
        <v>408</v>
      </c>
      <c r="D19" s="3">
        <v>140</v>
      </c>
      <c r="E19" s="3">
        <v>2</v>
      </c>
      <c r="F19" s="2">
        <f t="shared" si="0"/>
        <v>550</v>
      </c>
      <c r="K19" s="2"/>
    </row>
    <row r="20" spans="1:11" s="3" customFormat="1">
      <c r="A20" s="3">
        <v>31</v>
      </c>
      <c r="B20" s="3" t="s">
        <v>25</v>
      </c>
      <c r="C20" s="3">
        <v>3487</v>
      </c>
      <c r="D20" s="3">
        <v>1094</v>
      </c>
      <c r="E20" s="3">
        <v>7</v>
      </c>
      <c r="F20" s="2">
        <f t="shared" si="0"/>
        <v>4588</v>
      </c>
      <c r="K20" s="2"/>
    </row>
    <row r="21" spans="1:11" s="3" customFormat="1">
      <c r="A21" s="3">
        <v>33</v>
      </c>
      <c r="B21" s="3" t="s">
        <v>26</v>
      </c>
      <c r="C21" s="3">
        <v>2135</v>
      </c>
      <c r="D21" s="3">
        <v>739</v>
      </c>
      <c r="E21" s="3">
        <v>68</v>
      </c>
      <c r="F21" s="2">
        <f t="shared" si="0"/>
        <v>2942</v>
      </c>
      <c r="K21" s="2"/>
    </row>
    <row r="22" spans="1:11" s="3" customFormat="1">
      <c r="A22" s="3">
        <v>35</v>
      </c>
      <c r="B22" s="3" t="s">
        <v>27</v>
      </c>
      <c r="C22" s="3">
        <v>1548</v>
      </c>
      <c r="D22" s="3">
        <v>599</v>
      </c>
      <c r="E22" s="3">
        <v>10</v>
      </c>
      <c r="F22" s="2">
        <f t="shared" si="0"/>
        <v>2157</v>
      </c>
      <c r="K22" s="2"/>
    </row>
    <row r="23" spans="1:11" s="3" customFormat="1">
      <c r="A23" s="3">
        <v>36</v>
      </c>
      <c r="B23" s="3" t="s">
        <v>28</v>
      </c>
      <c r="C23" s="3">
        <v>815</v>
      </c>
      <c r="D23" s="3">
        <v>248</v>
      </c>
      <c r="E23" s="3">
        <v>0</v>
      </c>
      <c r="F23" s="2">
        <f t="shared" si="0"/>
        <v>1063</v>
      </c>
      <c r="K23" s="2"/>
    </row>
    <row r="24" spans="1:11" s="3" customFormat="1">
      <c r="A24" s="3">
        <v>37</v>
      </c>
      <c r="B24" s="3" t="s">
        <v>29</v>
      </c>
      <c r="C24" s="3">
        <v>896</v>
      </c>
      <c r="D24" s="3">
        <v>210</v>
      </c>
      <c r="E24" s="3">
        <v>0</v>
      </c>
      <c r="F24" s="2">
        <f t="shared" si="0"/>
        <v>1106</v>
      </c>
      <c r="K24" s="2"/>
    </row>
    <row r="25" spans="1:11" s="3" customFormat="1">
      <c r="A25" s="3">
        <v>540</v>
      </c>
      <c r="B25" s="3" t="s">
        <v>30</v>
      </c>
      <c r="C25" s="3">
        <v>3998</v>
      </c>
      <c r="D25" s="3">
        <v>1931</v>
      </c>
      <c r="E25" s="3">
        <v>56</v>
      </c>
      <c r="F25" s="2">
        <f t="shared" si="0"/>
        <v>5985</v>
      </c>
      <c r="K25" s="2"/>
    </row>
    <row r="26" spans="1:11" s="3" customFormat="1">
      <c r="A26" s="3">
        <v>550</v>
      </c>
      <c r="B26" s="3" t="s">
        <v>31</v>
      </c>
      <c r="C26" s="3">
        <v>26327</v>
      </c>
      <c r="D26" s="3">
        <v>7835</v>
      </c>
      <c r="E26" s="3">
        <v>51</v>
      </c>
      <c r="F26" s="2">
        <f t="shared" si="0"/>
        <v>34213</v>
      </c>
      <c r="K26" s="2"/>
    </row>
    <row r="27" spans="1:11" s="3" customFormat="1">
      <c r="A27" s="3">
        <v>41</v>
      </c>
      <c r="B27" s="3" t="s">
        <v>32</v>
      </c>
      <c r="C27" s="3">
        <v>37375</v>
      </c>
      <c r="D27" s="3">
        <v>14463</v>
      </c>
      <c r="E27" s="3">
        <v>164</v>
      </c>
      <c r="F27" s="2">
        <f t="shared" si="0"/>
        <v>52002</v>
      </c>
      <c r="K27" s="2"/>
    </row>
    <row r="28" spans="1:11" s="3" customFormat="1">
      <c r="A28" s="3">
        <v>43</v>
      </c>
      <c r="B28" s="3" t="s">
        <v>33</v>
      </c>
      <c r="C28" s="3">
        <v>1766</v>
      </c>
      <c r="D28" s="3">
        <v>464</v>
      </c>
      <c r="E28" s="3">
        <v>9</v>
      </c>
      <c r="F28" s="2">
        <f t="shared" si="0"/>
        <v>2239</v>
      </c>
      <c r="K28" s="2"/>
    </row>
    <row r="29" spans="1:11" s="3" customFormat="1">
      <c r="A29" s="3">
        <v>570</v>
      </c>
      <c r="B29" s="3" t="s">
        <v>34</v>
      </c>
      <c r="C29" s="3">
        <v>1782</v>
      </c>
      <c r="D29" s="3">
        <v>345</v>
      </c>
      <c r="E29" s="3">
        <v>6</v>
      </c>
      <c r="F29" s="2">
        <f t="shared" si="0"/>
        <v>2133</v>
      </c>
      <c r="K29" s="2"/>
    </row>
    <row r="30" spans="1:11" s="3" customFormat="1">
      <c r="A30" s="3">
        <v>580</v>
      </c>
      <c r="B30" s="3" t="s">
        <v>35</v>
      </c>
      <c r="C30" s="3">
        <v>182</v>
      </c>
      <c r="D30" s="3">
        <v>56</v>
      </c>
      <c r="E30" s="3">
        <v>0</v>
      </c>
      <c r="F30" s="2">
        <f t="shared" si="0"/>
        <v>238</v>
      </c>
      <c r="K30" s="2"/>
    </row>
    <row r="31" spans="1:11" s="3" customFormat="1">
      <c r="A31" s="3">
        <v>45</v>
      </c>
      <c r="B31" s="3" t="s">
        <v>36</v>
      </c>
      <c r="C31" s="3">
        <v>370</v>
      </c>
      <c r="D31" s="3">
        <v>85</v>
      </c>
      <c r="E31" s="3">
        <v>2</v>
      </c>
      <c r="F31" s="2">
        <f t="shared" si="0"/>
        <v>457</v>
      </c>
      <c r="K31" s="2"/>
    </row>
    <row r="32" spans="1:11" s="3" customFormat="1">
      <c r="A32" s="3">
        <v>47</v>
      </c>
      <c r="B32" s="3" t="s">
        <v>37</v>
      </c>
      <c r="C32" s="3">
        <v>4320</v>
      </c>
      <c r="D32" s="3">
        <v>1650</v>
      </c>
      <c r="E32" s="3">
        <v>33</v>
      </c>
      <c r="F32" s="2">
        <f t="shared" si="0"/>
        <v>6003</v>
      </c>
      <c r="K32" s="2"/>
    </row>
    <row r="33" spans="1:11" s="3" customFormat="1">
      <c r="A33" s="3">
        <v>49</v>
      </c>
      <c r="B33" s="3" t="s">
        <v>38</v>
      </c>
      <c r="C33" s="3">
        <v>827</v>
      </c>
      <c r="D33" s="3">
        <v>178</v>
      </c>
      <c r="E33" s="3">
        <v>0</v>
      </c>
      <c r="F33" s="2">
        <f t="shared" si="0"/>
        <v>1005</v>
      </c>
      <c r="K33" s="2"/>
    </row>
    <row r="34" spans="1:11" s="3" customFormat="1">
      <c r="A34" s="3">
        <v>590</v>
      </c>
      <c r="B34" s="3" t="s">
        <v>39</v>
      </c>
      <c r="C34" s="3">
        <v>2471</v>
      </c>
      <c r="D34" s="3">
        <v>1122</v>
      </c>
      <c r="E34" s="3">
        <v>11</v>
      </c>
      <c r="F34" s="2">
        <f t="shared" si="0"/>
        <v>3604</v>
      </c>
      <c r="K34" s="2"/>
    </row>
    <row r="35" spans="1:11" s="3" customFormat="1">
      <c r="A35" s="3">
        <v>51</v>
      </c>
      <c r="B35" s="3" t="s">
        <v>40</v>
      </c>
      <c r="C35" s="3">
        <v>826</v>
      </c>
      <c r="D35" s="3">
        <v>199</v>
      </c>
      <c r="E35" s="3">
        <v>3</v>
      </c>
      <c r="F35" s="2">
        <f t="shared" si="0"/>
        <v>1028</v>
      </c>
      <c r="K35" s="2"/>
    </row>
    <row r="36" spans="1:11" s="3" customFormat="1">
      <c r="A36" s="3">
        <v>53</v>
      </c>
      <c r="B36" s="3" t="s">
        <v>41</v>
      </c>
      <c r="C36" s="3">
        <v>2103</v>
      </c>
      <c r="D36" s="3">
        <v>532</v>
      </c>
      <c r="E36" s="3">
        <v>7</v>
      </c>
      <c r="F36" s="2">
        <f t="shared" si="0"/>
        <v>2642</v>
      </c>
      <c r="K36" s="2"/>
    </row>
    <row r="37" spans="1:11" s="3" customFormat="1">
      <c r="A37" s="3">
        <v>595</v>
      </c>
      <c r="B37" s="3" t="s">
        <v>42</v>
      </c>
      <c r="C37" s="3">
        <v>240</v>
      </c>
      <c r="D37" s="3">
        <v>108</v>
      </c>
      <c r="E37" s="3">
        <v>0</v>
      </c>
      <c r="F37" s="2">
        <f t="shared" si="0"/>
        <v>348</v>
      </c>
      <c r="K37" s="2"/>
    </row>
    <row r="38" spans="1:11" s="3" customFormat="1">
      <c r="A38" s="3">
        <v>57</v>
      </c>
      <c r="B38" s="3" t="s">
        <v>43</v>
      </c>
      <c r="C38" s="3">
        <v>1298</v>
      </c>
      <c r="D38" s="3">
        <v>219</v>
      </c>
      <c r="E38" s="3">
        <v>3</v>
      </c>
      <c r="F38" s="2">
        <f t="shared" si="0"/>
        <v>1520</v>
      </c>
      <c r="K38" s="2"/>
    </row>
    <row r="39" spans="1:11" s="3" customFormat="1">
      <c r="A39" s="3">
        <v>600</v>
      </c>
      <c r="B39" s="3" t="s">
        <v>44</v>
      </c>
      <c r="C39" s="3">
        <v>2885</v>
      </c>
      <c r="D39" s="3">
        <v>1181</v>
      </c>
      <c r="E39" s="3">
        <v>14</v>
      </c>
      <c r="F39" s="2">
        <f t="shared" si="0"/>
        <v>4080</v>
      </c>
      <c r="K39" s="2"/>
    </row>
    <row r="40" spans="1:11" s="3" customFormat="1">
      <c r="A40" s="3">
        <v>59</v>
      </c>
      <c r="B40" s="3" t="s">
        <v>45</v>
      </c>
      <c r="C40" s="3">
        <v>82164</v>
      </c>
      <c r="D40" s="3">
        <v>57486</v>
      </c>
      <c r="E40" s="3">
        <v>575</v>
      </c>
      <c r="F40" s="2">
        <f t="shared" si="0"/>
        <v>140225</v>
      </c>
      <c r="K40" s="2"/>
    </row>
    <row r="41" spans="1:11" s="3" customFormat="1">
      <c r="A41" s="3">
        <v>610</v>
      </c>
      <c r="B41" s="3" t="s">
        <v>46</v>
      </c>
      <c r="C41" s="3">
        <v>2157</v>
      </c>
      <c r="D41" s="3">
        <v>861</v>
      </c>
      <c r="E41" s="3">
        <v>13</v>
      </c>
      <c r="F41" s="2">
        <f t="shared" si="0"/>
        <v>3031</v>
      </c>
      <c r="K41" s="2"/>
    </row>
    <row r="42" spans="1:11" s="3" customFormat="1">
      <c r="A42" s="3">
        <v>61</v>
      </c>
      <c r="B42" s="3" t="s">
        <v>47</v>
      </c>
      <c r="C42" s="3">
        <v>9477</v>
      </c>
      <c r="D42" s="3">
        <v>2398</v>
      </c>
      <c r="E42" s="3">
        <v>47</v>
      </c>
      <c r="F42" s="2">
        <f t="shared" si="0"/>
        <v>11922</v>
      </c>
      <c r="K42" s="2"/>
    </row>
    <row r="43" spans="1:11" s="3" customFormat="1">
      <c r="A43" s="3">
        <v>63</v>
      </c>
      <c r="B43" s="3" t="s">
        <v>48</v>
      </c>
      <c r="C43" s="3">
        <v>1554</v>
      </c>
      <c r="D43" s="3">
        <v>431</v>
      </c>
      <c r="E43" s="3">
        <v>5</v>
      </c>
      <c r="F43" s="2">
        <f t="shared" si="0"/>
        <v>1990</v>
      </c>
      <c r="K43" s="2"/>
    </row>
    <row r="44" spans="1:11" s="3" customFormat="1">
      <c r="A44" s="3">
        <v>65</v>
      </c>
      <c r="B44" s="3" t="s">
        <v>49</v>
      </c>
      <c r="C44" s="3">
        <v>4542</v>
      </c>
      <c r="D44" s="3">
        <v>1096</v>
      </c>
      <c r="E44" s="3">
        <v>31</v>
      </c>
      <c r="F44" s="2">
        <f t="shared" si="0"/>
        <v>5669</v>
      </c>
      <c r="K44" s="2"/>
    </row>
    <row r="45" spans="1:11" s="3" customFormat="1">
      <c r="A45" s="3">
        <v>620</v>
      </c>
      <c r="B45" s="3" t="s">
        <v>50</v>
      </c>
      <c r="C45" s="3">
        <v>864</v>
      </c>
      <c r="D45" s="3">
        <v>265</v>
      </c>
      <c r="E45" s="3">
        <v>17</v>
      </c>
      <c r="F45" s="2">
        <f t="shared" si="0"/>
        <v>1146</v>
      </c>
      <c r="K45" s="2"/>
    </row>
    <row r="46" spans="1:11" s="3" customFormat="1">
      <c r="A46" s="3">
        <v>67</v>
      </c>
      <c r="B46" s="3" t="s">
        <v>51</v>
      </c>
      <c r="C46" s="3">
        <v>3562</v>
      </c>
      <c r="D46" s="3">
        <v>1203</v>
      </c>
      <c r="E46" s="3">
        <v>6</v>
      </c>
      <c r="F46" s="2">
        <f t="shared" si="0"/>
        <v>4771</v>
      </c>
      <c r="K46" s="2"/>
    </row>
    <row r="47" spans="1:11" s="3" customFormat="1">
      <c r="A47" s="3">
        <v>69</v>
      </c>
      <c r="B47" s="3" t="s">
        <v>52</v>
      </c>
      <c r="C47" s="3">
        <v>5353</v>
      </c>
      <c r="D47" s="3">
        <v>2287</v>
      </c>
      <c r="E47" s="3">
        <v>27</v>
      </c>
      <c r="F47" s="2">
        <f t="shared" si="0"/>
        <v>7667</v>
      </c>
      <c r="K47" s="2"/>
    </row>
    <row r="48" spans="1:11" s="3" customFormat="1">
      <c r="A48" s="3">
        <v>630</v>
      </c>
      <c r="B48" s="3" t="s">
        <v>53</v>
      </c>
      <c r="C48" s="3">
        <v>2505</v>
      </c>
      <c r="D48" s="3">
        <v>987</v>
      </c>
      <c r="E48" s="3">
        <v>26</v>
      </c>
      <c r="F48" s="2">
        <f t="shared" si="0"/>
        <v>3518</v>
      </c>
      <c r="K48" s="2"/>
    </row>
    <row r="49" spans="1:11" s="3" customFormat="1">
      <c r="A49" s="3">
        <v>640</v>
      </c>
      <c r="B49" s="3" t="s">
        <v>54</v>
      </c>
      <c r="C49" s="3">
        <v>521</v>
      </c>
      <c r="D49" s="3">
        <v>2</v>
      </c>
      <c r="E49" s="3">
        <v>5</v>
      </c>
      <c r="F49" s="2">
        <f t="shared" si="0"/>
        <v>528</v>
      </c>
      <c r="K49" s="2"/>
    </row>
    <row r="50" spans="1:11" s="3" customFormat="1">
      <c r="A50" s="3">
        <v>71</v>
      </c>
      <c r="B50" s="3" t="s">
        <v>55</v>
      </c>
      <c r="C50" s="3">
        <v>1452</v>
      </c>
      <c r="D50" s="3">
        <v>269</v>
      </c>
      <c r="E50" s="3">
        <v>7</v>
      </c>
      <c r="F50" s="2">
        <f t="shared" si="0"/>
        <v>1728</v>
      </c>
      <c r="K50" s="2"/>
    </row>
    <row r="51" spans="1:11" s="3" customFormat="1">
      <c r="A51" s="3">
        <v>73</v>
      </c>
      <c r="B51" s="3" t="s">
        <v>56</v>
      </c>
      <c r="C51" s="3">
        <v>3220</v>
      </c>
      <c r="D51" s="3">
        <v>882</v>
      </c>
      <c r="E51" s="3">
        <v>14</v>
      </c>
      <c r="F51" s="2">
        <f t="shared" si="0"/>
        <v>4116</v>
      </c>
      <c r="K51" s="2"/>
    </row>
    <row r="52" spans="1:11" s="3" customFormat="1">
      <c r="A52" s="3">
        <v>75</v>
      </c>
      <c r="B52" s="3" t="s">
        <v>57</v>
      </c>
      <c r="C52" s="3">
        <v>4322</v>
      </c>
      <c r="D52" s="3">
        <v>890</v>
      </c>
      <c r="E52" s="3">
        <v>0</v>
      </c>
      <c r="F52" s="2">
        <f t="shared" si="0"/>
        <v>5212</v>
      </c>
      <c r="K52" s="2"/>
    </row>
    <row r="53" spans="1:11" s="3" customFormat="1">
      <c r="A53" s="3">
        <v>77</v>
      </c>
      <c r="B53" s="3" t="s">
        <v>58</v>
      </c>
      <c r="C53" s="3">
        <v>884</v>
      </c>
      <c r="D53" s="3">
        <v>319</v>
      </c>
      <c r="E53" s="3">
        <v>7</v>
      </c>
      <c r="F53" s="2">
        <f t="shared" si="0"/>
        <v>1210</v>
      </c>
      <c r="K53" s="2"/>
    </row>
    <row r="54" spans="1:11" s="3" customFormat="1">
      <c r="A54" s="3">
        <v>79</v>
      </c>
      <c r="B54" s="3" t="s">
        <v>59</v>
      </c>
      <c r="C54" s="3">
        <v>2773</v>
      </c>
      <c r="D54" s="3">
        <v>614</v>
      </c>
      <c r="E54" s="3">
        <v>20</v>
      </c>
      <c r="F54" s="2">
        <f t="shared" si="0"/>
        <v>3407</v>
      </c>
      <c r="K54" s="2"/>
    </row>
    <row r="55" spans="1:11" s="3" customFormat="1">
      <c r="A55" s="3">
        <v>81</v>
      </c>
      <c r="B55" s="3" t="s">
        <v>60</v>
      </c>
      <c r="C55" s="3">
        <v>518</v>
      </c>
      <c r="D55" s="3">
        <v>222</v>
      </c>
      <c r="E55" s="3">
        <v>2</v>
      </c>
      <c r="F55" s="2">
        <f t="shared" si="0"/>
        <v>742</v>
      </c>
      <c r="K55" s="2"/>
    </row>
    <row r="56" spans="1:11" s="3" customFormat="1">
      <c r="A56" s="3">
        <v>83</v>
      </c>
      <c r="B56" s="3" t="s">
        <v>61</v>
      </c>
      <c r="C56" s="3">
        <v>2615</v>
      </c>
      <c r="D56" s="3">
        <v>634</v>
      </c>
      <c r="E56" s="3">
        <v>0</v>
      </c>
      <c r="F56" s="2">
        <f t="shared" si="0"/>
        <v>3249</v>
      </c>
      <c r="K56" s="2"/>
    </row>
    <row r="57" spans="1:11" s="3" customFormat="1">
      <c r="A57" s="3">
        <v>650</v>
      </c>
      <c r="B57" s="3" t="s">
        <v>62</v>
      </c>
      <c r="C57" s="3">
        <v>9269</v>
      </c>
      <c r="D57" s="3">
        <v>3885</v>
      </c>
      <c r="E57" s="3">
        <v>55</v>
      </c>
      <c r="F57" s="2">
        <f t="shared" si="0"/>
        <v>13209</v>
      </c>
      <c r="K57" s="2"/>
    </row>
    <row r="58" spans="1:11" s="3" customFormat="1">
      <c r="A58" s="3">
        <v>85</v>
      </c>
      <c r="B58" s="3" t="s">
        <v>63</v>
      </c>
      <c r="C58" s="3">
        <v>10785</v>
      </c>
      <c r="D58" s="3">
        <v>3757</v>
      </c>
      <c r="E58" s="3">
        <v>44</v>
      </c>
      <c r="F58" s="2">
        <f t="shared" si="0"/>
        <v>14586</v>
      </c>
      <c r="K58" s="2"/>
    </row>
    <row r="59" spans="1:11" s="3" customFormat="1">
      <c r="A59" s="3">
        <v>660</v>
      </c>
      <c r="B59" s="3" t="s">
        <v>64</v>
      </c>
      <c r="C59" s="3">
        <v>3225</v>
      </c>
      <c r="D59" s="3">
        <v>591</v>
      </c>
      <c r="E59" s="3">
        <v>29</v>
      </c>
      <c r="F59" s="2">
        <f t="shared" si="0"/>
        <v>3845</v>
      </c>
      <c r="K59" s="2"/>
    </row>
    <row r="60" spans="1:11" s="3" customFormat="1">
      <c r="A60" s="3">
        <v>87</v>
      </c>
      <c r="B60" s="3" t="s">
        <v>65</v>
      </c>
      <c r="C60" s="3">
        <v>23988</v>
      </c>
      <c r="D60" s="3">
        <v>12938</v>
      </c>
      <c r="E60" s="3">
        <v>109</v>
      </c>
      <c r="F60" s="2">
        <f t="shared" si="0"/>
        <v>37035</v>
      </c>
      <c r="K60" s="2"/>
    </row>
    <row r="61" spans="1:11" s="3" customFormat="1">
      <c r="A61" s="3">
        <v>89</v>
      </c>
      <c r="B61" s="3" t="s">
        <v>66</v>
      </c>
      <c r="C61" s="3">
        <v>2777</v>
      </c>
      <c r="D61" s="3">
        <v>934</v>
      </c>
      <c r="E61" s="3">
        <v>0</v>
      </c>
      <c r="F61" s="2">
        <f t="shared" si="0"/>
        <v>3711</v>
      </c>
      <c r="K61" s="2"/>
    </row>
    <row r="62" spans="1:11" s="3" customFormat="1">
      <c r="A62" s="3">
        <v>91</v>
      </c>
      <c r="B62" s="3" t="s">
        <v>67</v>
      </c>
      <c r="C62" s="3">
        <v>208</v>
      </c>
      <c r="D62" s="3">
        <v>45</v>
      </c>
      <c r="E62" s="3">
        <v>0</v>
      </c>
      <c r="F62" s="2">
        <f t="shared" si="0"/>
        <v>253</v>
      </c>
      <c r="K62" s="2"/>
    </row>
    <row r="63" spans="1:11" s="3" customFormat="1">
      <c r="A63" s="3">
        <v>670</v>
      </c>
      <c r="B63" s="3" t="s">
        <v>68</v>
      </c>
      <c r="C63" s="3">
        <v>1384</v>
      </c>
      <c r="D63" s="3">
        <v>357</v>
      </c>
      <c r="E63" s="3">
        <v>0</v>
      </c>
      <c r="F63" s="2">
        <f t="shared" si="0"/>
        <v>1741</v>
      </c>
      <c r="K63" s="2"/>
    </row>
    <row r="64" spans="1:11" s="3" customFormat="1">
      <c r="A64" s="3">
        <v>93</v>
      </c>
      <c r="B64" s="3" t="s">
        <v>69</v>
      </c>
      <c r="C64" s="3">
        <v>4128</v>
      </c>
      <c r="D64" s="3">
        <v>1402</v>
      </c>
      <c r="E64" s="3">
        <v>3</v>
      </c>
      <c r="F64" s="2">
        <f t="shared" si="0"/>
        <v>5533</v>
      </c>
      <c r="K64" s="2"/>
    </row>
    <row r="65" spans="1:11" s="3" customFormat="1">
      <c r="A65" s="3">
        <v>95</v>
      </c>
      <c r="B65" s="3" t="s">
        <v>70</v>
      </c>
      <c r="C65" s="3">
        <v>13098</v>
      </c>
      <c r="D65" s="3">
        <v>3549</v>
      </c>
      <c r="E65" s="3">
        <v>257</v>
      </c>
      <c r="F65" s="2">
        <f t="shared" si="0"/>
        <v>16904</v>
      </c>
      <c r="K65" s="2"/>
    </row>
    <row r="66" spans="1:11" s="3" customFormat="1">
      <c r="A66" s="3">
        <v>97</v>
      </c>
      <c r="B66" s="3" t="s">
        <v>71</v>
      </c>
      <c r="C66" s="3">
        <v>497</v>
      </c>
      <c r="D66" s="3">
        <v>195</v>
      </c>
      <c r="E66" s="3">
        <v>0</v>
      </c>
      <c r="F66" s="2">
        <f t="shared" si="0"/>
        <v>692</v>
      </c>
      <c r="K66" s="2"/>
    </row>
    <row r="67" spans="1:11" s="3" customFormat="1">
      <c r="A67" s="3">
        <v>99</v>
      </c>
      <c r="B67" s="3" t="s">
        <v>72</v>
      </c>
      <c r="C67" s="3">
        <v>3644</v>
      </c>
      <c r="D67" s="3">
        <v>716</v>
      </c>
      <c r="E67" s="3">
        <v>21</v>
      </c>
      <c r="F67" s="2">
        <f t="shared" ref="F67:F130" si="1">SUM(C67:E67)</f>
        <v>4381</v>
      </c>
      <c r="K67" s="2"/>
    </row>
    <row r="68" spans="1:11" s="3" customFormat="1">
      <c r="A68" s="3">
        <v>101</v>
      </c>
      <c r="B68" s="3" t="s">
        <v>73</v>
      </c>
      <c r="C68" s="3">
        <v>1221</v>
      </c>
      <c r="D68" s="3">
        <v>353</v>
      </c>
      <c r="E68" s="3">
        <v>5</v>
      </c>
      <c r="F68" s="2">
        <f t="shared" si="1"/>
        <v>1579</v>
      </c>
      <c r="K68" s="2"/>
    </row>
    <row r="69" spans="1:11" s="3" customFormat="1">
      <c r="A69" s="3">
        <v>103</v>
      </c>
      <c r="B69" s="3" t="s">
        <v>74</v>
      </c>
      <c r="C69" s="3">
        <v>1645</v>
      </c>
      <c r="D69" s="3">
        <v>378</v>
      </c>
      <c r="E69" s="3">
        <v>5</v>
      </c>
      <c r="F69" s="2">
        <f t="shared" si="1"/>
        <v>2028</v>
      </c>
      <c r="K69" s="2"/>
    </row>
    <row r="70" spans="1:11" s="3" customFormat="1">
      <c r="A70" s="3">
        <v>105</v>
      </c>
      <c r="B70" s="3" t="s">
        <v>75</v>
      </c>
      <c r="C70" s="3">
        <v>728</v>
      </c>
      <c r="D70" s="3">
        <v>228</v>
      </c>
      <c r="E70" s="3">
        <v>1</v>
      </c>
      <c r="F70" s="2">
        <f t="shared" si="1"/>
        <v>957</v>
      </c>
      <c r="K70" s="2"/>
    </row>
    <row r="71" spans="1:11" s="3" customFormat="1">
      <c r="A71" s="3">
        <v>678</v>
      </c>
      <c r="B71" s="3" t="s">
        <v>76</v>
      </c>
      <c r="C71" s="3">
        <v>810</v>
      </c>
      <c r="D71" s="3">
        <v>214</v>
      </c>
      <c r="E71" s="3">
        <v>0</v>
      </c>
      <c r="F71" s="2">
        <f t="shared" si="1"/>
        <v>1024</v>
      </c>
      <c r="K71" s="2"/>
    </row>
    <row r="72" spans="1:11" s="3" customFormat="1">
      <c r="A72" s="3">
        <v>107</v>
      </c>
      <c r="B72" s="3" t="s">
        <v>77</v>
      </c>
      <c r="C72" s="3">
        <v>33936</v>
      </c>
      <c r="D72" s="3">
        <v>17319</v>
      </c>
      <c r="E72" s="3">
        <v>203</v>
      </c>
      <c r="F72" s="2">
        <f t="shared" si="1"/>
        <v>51458</v>
      </c>
      <c r="K72" s="2"/>
    </row>
    <row r="73" spans="1:11" s="3" customFormat="1">
      <c r="A73" s="3">
        <v>109</v>
      </c>
      <c r="B73" s="3" t="s">
        <v>78</v>
      </c>
      <c r="C73" s="3">
        <v>4061</v>
      </c>
      <c r="D73" s="3">
        <v>1220</v>
      </c>
      <c r="E73" s="3">
        <v>21</v>
      </c>
      <c r="F73" s="2">
        <f t="shared" si="1"/>
        <v>5302</v>
      </c>
      <c r="K73" s="2"/>
    </row>
    <row r="74" spans="1:11" s="3" customFormat="1">
      <c r="A74" s="3">
        <v>111</v>
      </c>
      <c r="B74" s="3" t="s">
        <v>79</v>
      </c>
      <c r="C74" s="3">
        <v>1007</v>
      </c>
      <c r="D74" s="3">
        <v>277</v>
      </c>
      <c r="E74" s="3">
        <v>0</v>
      </c>
      <c r="F74" s="2">
        <f t="shared" si="1"/>
        <v>1284</v>
      </c>
      <c r="K74" s="2"/>
    </row>
    <row r="75" spans="1:11" s="3" customFormat="1">
      <c r="A75" s="3">
        <v>680</v>
      </c>
      <c r="B75" s="3" t="s">
        <v>80</v>
      </c>
      <c r="C75" s="3">
        <v>4522</v>
      </c>
      <c r="D75" s="3">
        <v>2608</v>
      </c>
      <c r="E75" s="3">
        <v>32</v>
      </c>
      <c r="F75" s="2">
        <f t="shared" si="1"/>
        <v>7162</v>
      </c>
      <c r="K75" s="2"/>
    </row>
    <row r="76" spans="1:11" s="3" customFormat="1">
      <c r="A76" s="3">
        <v>113</v>
      </c>
      <c r="B76" s="3" t="s">
        <v>81</v>
      </c>
      <c r="C76" s="3">
        <v>1490</v>
      </c>
      <c r="D76" s="3">
        <v>293</v>
      </c>
      <c r="E76" s="3">
        <v>2</v>
      </c>
      <c r="F76" s="2">
        <f t="shared" si="1"/>
        <v>1785</v>
      </c>
      <c r="K76" s="2"/>
    </row>
    <row r="77" spans="1:11" s="3" customFormat="1">
      <c r="A77" s="3">
        <v>683</v>
      </c>
      <c r="B77" s="3" t="s">
        <v>82</v>
      </c>
      <c r="C77" s="3">
        <v>3129</v>
      </c>
      <c r="D77" s="3">
        <v>1045</v>
      </c>
      <c r="E77" s="3">
        <v>12</v>
      </c>
      <c r="F77" s="2">
        <f t="shared" si="1"/>
        <v>4186</v>
      </c>
      <c r="K77" s="2"/>
    </row>
    <row r="78" spans="1:11" s="3" customFormat="1">
      <c r="A78" s="3">
        <v>685</v>
      </c>
      <c r="B78" s="3" t="s">
        <v>83</v>
      </c>
      <c r="C78" s="3">
        <v>821</v>
      </c>
      <c r="D78" s="3">
        <v>392</v>
      </c>
      <c r="E78" s="3">
        <v>12</v>
      </c>
      <c r="F78" s="2">
        <f t="shared" si="1"/>
        <v>1225</v>
      </c>
      <c r="K78" s="2"/>
    </row>
    <row r="79" spans="1:11" s="3" customFormat="1">
      <c r="A79" s="3">
        <v>690</v>
      </c>
      <c r="B79" s="3" t="s">
        <v>84</v>
      </c>
      <c r="C79" s="3">
        <v>712</v>
      </c>
      <c r="D79" s="3">
        <v>370</v>
      </c>
      <c r="E79" s="3">
        <v>1</v>
      </c>
      <c r="F79" s="2">
        <f t="shared" si="1"/>
        <v>1083</v>
      </c>
      <c r="K79" s="2"/>
    </row>
    <row r="80" spans="1:11" s="3" customFormat="1">
      <c r="A80" s="3">
        <v>115</v>
      </c>
      <c r="B80" s="3" t="s">
        <v>85</v>
      </c>
      <c r="C80" s="3">
        <v>2189</v>
      </c>
      <c r="D80" s="3">
        <v>191</v>
      </c>
      <c r="E80" s="3">
        <v>20</v>
      </c>
      <c r="F80" s="2">
        <f t="shared" si="1"/>
        <v>2400</v>
      </c>
      <c r="K80" s="2"/>
    </row>
    <row r="81" spans="1:11" s="3" customFormat="1">
      <c r="A81" s="3">
        <v>117</v>
      </c>
      <c r="B81" s="3" t="s">
        <v>86</v>
      </c>
      <c r="C81" s="3">
        <v>2149</v>
      </c>
      <c r="D81" s="3">
        <v>801</v>
      </c>
      <c r="E81" s="3">
        <v>10</v>
      </c>
      <c r="F81" s="2">
        <f t="shared" si="1"/>
        <v>2960</v>
      </c>
      <c r="K81" s="2"/>
    </row>
    <row r="82" spans="1:11" s="3" customFormat="1">
      <c r="A82" s="3">
        <v>119</v>
      </c>
      <c r="B82" s="3" t="s">
        <v>87</v>
      </c>
      <c r="C82" s="3">
        <v>1199</v>
      </c>
      <c r="D82" s="3">
        <v>288</v>
      </c>
      <c r="E82" s="3">
        <v>0</v>
      </c>
      <c r="F82" s="2">
        <f t="shared" si="1"/>
        <v>1487</v>
      </c>
      <c r="K82" s="2"/>
    </row>
    <row r="83" spans="1:11" s="3" customFormat="1">
      <c r="A83" s="3">
        <v>121</v>
      </c>
      <c r="B83" s="3" t="s">
        <v>88</v>
      </c>
      <c r="C83" s="3">
        <v>5151</v>
      </c>
      <c r="D83" s="3">
        <v>2503</v>
      </c>
      <c r="E83" s="3">
        <v>20</v>
      </c>
      <c r="F83" s="2">
        <f t="shared" si="1"/>
        <v>7674</v>
      </c>
      <c r="K83" s="2"/>
    </row>
    <row r="84" spans="1:11" s="3" customFormat="1">
      <c r="A84" s="3">
        <v>125</v>
      </c>
      <c r="B84" s="3" t="s">
        <v>89</v>
      </c>
      <c r="C84" s="3">
        <v>1558</v>
      </c>
      <c r="D84" s="3">
        <v>500</v>
      </c>
      <c r="E84" s="3">
        <v>4</v>
      </c>
      <c r="F84" s="2">
        <f t="shared" si="1"/>
        <v>2062</v>
      </c>
      <c r="K84" s="2"/>
    </row>
    <row r="85" spans="1:11" s="3" customFormat="1">
      <c r="A85" s="3">
        <v>127</v>
      </c>
      <c r="B85" s="3" t="s">
        <v>90</v>
      </c>
      <c r="C85" s="3">
        <v>1720</v>
      </c>
      <c r="D85" s="3">
        <v>666</v>
      </c>
      <c r="E85" s="3">
        <v>1</v>
      </c>
      <c r="F85" s="2">
        <f t="shared" si="1"/>
        <v>2387</v>
      </c>
      <c r="K85" s="2"/>
    </row>
    <row r="86" spans="1:11" s="3" customFormat="1">
      <c r="A86" s="3">
        <v>700</v>
      </c>
      <c r="B86" s="3" t="s">
        <v>91</v>
      </c>
      <c r="C86" s="3">
        <v>8368</v>
      </c>
      <c r="D86" s="3">
        <v>4718</v>
      </c>
      <c r="E86" s="3">
        <v>75</v>
      </c>
      <c r="F86" s="2">
        <f t="shared" si="1"/>
        <v>13161</v>
      </c>
      <c r="K86" s="2"/>
    </row>
    <row r="87" spans="1:11" s="3" customFormat="1">
      <c r="A87" s="3">
        <v>710</v>
      </c>
      <c r="B87" s="3" t="s">
        <v>92</v>
      </c>
      <c r="C87" s="3">
        <v>8528</v>
      </c>
      <c r="D87" s="3">
        <v>6710</v>
      </c>
      <c r="E87" s="3">
        <v>77</v>
      </c>
      <c r="F87" s="2">
        <f t="shared" si="1"/>
        <v>15315</v>
      </c>
      <c r="K87" s="2"/>
    </row>
    <row r="88" spans="1:11" s="3" customFormat="1">
      <c r="A88" s="3">
        <v>131</v>
      </c>
      <c r="B88" s="3" t="s">
        <v>93</v>
      </c>
      <c r="C88" s="3">
        <v>1752</v>
      </c>
      <c r="D88" s="3">
        <v>528</v>
      </c>
      <c r="E88" s="3">
        <v>13</v>
      </c>
      <c r="F88" s="2">
        <f t="shared" si="1"/>
        <v>2293</v>
      </c>
      <c r="K88" s="2"/>
    </row>
    <row r="89" spans="1:11" s="3" customFormat="1">
      <c r="A89" s="3">
        <v>133</v>
      </c>
      <c r="B89" s="3" t="s">
        <v>94</v>
      </c>
      <c r="C89" s="3">
        <v>1882</v>
      </c>
      <c r="D89" s="3">
        <v>322</v>
      </c>
      <c r="E89" s="3">
        <v>7</v>
      </c>
      <c r="F89" s="2">
        <f t="shared" si="1"/>
        <v>2211</v>
      </c>
      <c r="K89" s="2"/>
    </row>
    <row r="90" spans="1:11" s="3" customFormat="1">
      <c r="A90" s="3">
        <v>720</v>
      </c>
      <c r="B90" s="3" t="s">
        <v>95</v>
      </c>
      <c r="C90" s="3">
        <v>294</v>
      </c>
      <c r="D90" s="3">
        <v>61</v>
      </c>
      <c r="E90" s="3">
        <v>7</v>
      </c>
      <c r="F90" s="2">
        <f t="shared" si="1"/>
        <v>362</v>
      </c>
      <c r="K90" s="2"/>
    </row>
    <row r="91" spans="1:11" s="3" customFormat="1">
      <c r="A91" s="3">
        <v>135</v>
      </c>
      <c r="B91" s="3" t="s">
        <v>96</v>
      </c>
      <c r="C91" s="3">
        <v>1117</v>
      </c>
      <c r="D91" s="3">
        <v>215</v>
      </c>
      <c r="E91" s="3">
        <v>0</v>
      </c>
      <c r="F91" s="2">
        <f t="shared" si="1"/>
        <v>1332</v>
      </c>
      <c r="K91" s="2"/>
    </row>
    <row r="92" spans="1:11" s="3" customFormat="1">
      <c r="A92" s="3">
        <v>137</v>
      </c>
      <c r="B92" s="3" t="s">
        <v>97</v>
      </c>
      <c r="C92" s="3">
        <v>3089</v>
      </c>
      <c r="D92" s="3">
        <v>1201</v>
      </c>
      <c r="E92" s="3">
        <v>25</v>
      </c>
      <c r="F92" s="2">
        <f t="shared" si="1"/>
        <v>4315</v>
      </c>
      <c r="K92" s="2"/>
    </row>
    <row r="93" spans="1:11" s="3" customFormat="1">
      <c r="A93" s="3">
        <v>139</v>
      </c>
      <c r="B93" s="3" t="s">
        <v>98</v>
      </c>
      <c r="C93" s="3">
        <v>1511</v>
      </c>
      <c r="D93" s="3">
        <v>470</v>
      </c>
      <c r="E93" s="3">
        <v>0</v>
      </c>
      <c r="F93" s="2">
        <f t="shared" si="1"/>
        <v>1981</v>
      </c>
      <c r="K93" s="2"/>
    </row>
    <row r="94" spans="1:11" s="3" customFormat="1">
      <c r="A94" s="3">
        <v>141</v>
      </c>
      <c r="B94" s="3" t="s">
        <v>99</v>
      </c>
      <c r="C94" s="3">
        <v>889</v>
      </c>
      <c r="D94" s="3">
        <v>353</v>
      </c>
      <c r="E94" s="3">
        <v>4</v>
      </c>
      <c r="F94" s="2">
        <f t="shared" si="1"/>
        <v>1246</v>
      </c>
      <c r="K94" s="2"/>
    </row>
    <row r="95" spans="1:11" s="3" customFormat="1">
      <c r="A95" s="3">
        <v>730</v>
      </c>
      <c r="B95" s="3" t="s">
        <v>100</v>
      </c>
      <c r="C95" s="3">
        <v>1880</v>
      </c>
      <c r="D95" s="3">
        <v>1204</v>
      </c>
      <c r="E95" s="3">
        <v>19</v>
      </c>
      <c r="F95" s="2">
        <f t="shared" si="1"/>
        <v>3103</v>
      </c>
      <c r="K95" s="2"/>
    </row>
    <row r="96" spans="1:11" s="3" customFormat="1">
      <c r="A96" s="3">
        <v>143</v>
      </c>
      <c r="B96" s="3" t="s">
        <v>101</v>
      </c>
      <c r="C96" s="3">
        <v>2732</v>
      </c>
      <c r="D96" s="3">
        <v>1337</v>
      </c>
      <c r="E96" s="3">
        <v>9</v>
      </c>
      <c r="F96" s="2">
        <f t="shared" si="1"/>
        <v>4078</v>
      </c>
      <c r="K96" s="2"/>
    </row>
    <row r="97" spans="1:11" s="3" customFormat="1">
      <c r="A97" s="3">
        <v>735</v>
      </c>
      <c r="B97" s="3" t="s">
        <v>102</v>
      </c>
      <c r="C97" s="3">
        <v>1732</v>
      </c>
      <c r="D97" s="3">
        <v>220</v>
      </c>
      <c r="E97" s="3">
        <v>7</v>
      </c>
      <c r="F97" s="2">
        <f t="shared" si="1"/>
        <v>1959</v>
      </c>
      <c r="K97" s="2"/>
    </row>
    <row r="98" spans="1:11" s="3" customFormat="1">
      <c r="A98" s="3">
        <v>740</v>
      </c>
      <c r="B98" s="3" t="s">
        <v>103</v>
      </c>
      <c r="C98" s="3">
        <v>4525</v>
      </c>
      <c r="D98" s="3">
        <v>2969</v>
      </c>
      <c r="E98" s="3">
        <v>41</v>
      </c>
      <c r="F98" s="2">
        <f t="shared" si="1"/>
        <v>7535</v>
      </c>
      <c r="K98" s="2"/>
    </row>
    <row r="99" spans="1:11" s="3" customFormat="1">
      <c r="A99" s="3">
        <v>145</v>
      </c>
      <c r="B99" s="3" t="s">
        <v>104</v>
      </c>
      <c r="C99" s="3">
        <v>3522</v>
      </c>
      <c r="D99" s="3">
        <v>687</v>
      </c>
      <c r="E99" s="3">
        <v>5</v>
      </c>
      <c r="F99" s="2">
        <f t="shared" si="1"/>
        <v>4214</v>
      </c>
      <c r="K99" s="2"/>
    </row>
    <row r="100" spans="1:11" s="3" customFormat="1">
      <c r="A100" s="3">
        <v>147</v>
      </c>
      <c r="B100" s="3" t="s">
        <v>105</v>
      </c>
      <c r="C100" s="3">
        <v>1175</v>
      </c>
      <c r="D100" s="3">
        <v>497</v>
      </c>
      <c r="E100" s="3">
        <v>8</v>
      </c>
      <c r="F100" s="2">
        <f t="shared" si="1"/>
        <v>1680</v>
      </c>
      <c r="K100" s="2"/>
    </row>
    <row r="101" spans="1:11" s="3" customFormat="1">
      <c r="A101" s="3">
        <v>149</v>
      </c>
      <c r="B101" s="3" t="s">
        <v>106</v>
      </c>
      <c r="C101" s="3">
        <v>2608</v>
      </c>
      <c r="D101" s="3">
        <v>630</v>
      </c>
      <c r="E101" s="3">
        <v>13</v>
      </c>
      <c r="F101" s="2">
        <f t="shared" si="1"/>
        <v>3251</v>
      </c>
      <c r="K101" s="2"/>
    </row>
    <row r="102" spans="1:11" s="3" customFormat="1">
      <c r="A102" s="3">
        <v>153</v>
      </c>
      <c r="B102" s="3" t="s">
        <v>107</v>
      </c>
      <c r="C102" s="3">
        <v>37527</v>
      </c>
      <c r="D102" s="3">
        <v>17397</v>
      </c>
      <c r="E102" s="3">
        <v>264</v>
      </c>
      <c r="F102" s="2">
        <f t="shared" si="1"/>
        <v>55188</v>
      </c>
      <c r="K102" s="2"/>
    </row>
    <row r="103" spans="1:11" s="3" customFormat="1">
      <c r="A103" s="3">
        <v>155</v>
      </c>
      <c r="B103" s="3" t="s">
        <v>108</v>
      </c>
      <c r="C103" s="3">
        <v>2212</v>
      </c>
      <c r="D103" s="3">
        <v>863</v>
      </c>
      <c r="E103" s="3">
        <v>59</v>
      </c>
      <c r="F103" s="2">
        <f t="shared" si="1"/>
        <v>3134</v>
      </c>
      <c r="K103" s="2"/>
    </row>
    <row r="104" spans="1:11" s="3" customFormat="1">
      <c r="A104" s="3">
        <v>750</v>
      </c>
      <c r="B104" s="3" t="s">
        <v>109</v>
      </c>
      <c r="C104" s="3">
        <v>1021</v>
      </c>
      <c r="D104" s="3">
        <v>262</v>
      </c>
      <c r="E104" s="3">
        <v>4</v>
      </c>
      <c r="F104" s="2">
        <f t="shared" si="1"/>
        <v>1287</v>
      </c>
      <c r="K104" s="2"/>
    </row>
    <row r="105" spans="1:11" s="3" customFormat="1">
      <c r="A105" s="3">
        <v>157</v>
      </c>
      <c r="B105" s="3" t="s">
        <v>110</v>
      </c>
      <c r="C105" s="3">
        <v>784</v>
      </c>
      <c r="D105" s="3">
        <v>388</v>
      </c>
      <c r="E105" s="3">
        <v>0</v>
      </c>
      <c r="F105" s="2">
        <f t="shared" si="1"/>
        <v>1172</v>
      </c>
      <c r="K105" s="2"/>
    </row>
    <row r="106" spans="1:11" s="3" customFormat="1">
      <c r="A106" s="3">
        <v>760</v>
      </c>
      <c r="B106" s="3" t="s">
        <v>111</v>
      </c>
      <c r="C106" s="3">
        <v>11020</v>
      </c>
      <c r="D106" s="3">
        <v>5772</v>
      </c>
      <c r="E106" s="3">
        <v>112</v>
      </c>
      <c r="F106" s="2">
        <f t="shared" si="1"/>
        <v>16904</v>
      </c>
      <c r="K106" s="2"/>
    </row>
    <row r="107" spans="1:11" s="3" customFormat="1">
      <c r="A107" s="3">
        <v>159</v>
      </c>
      <c r="B107" s="3" t="s">
        <v>112</v>
      </c>
      <c r="C107" s="3">
        <v>848</v>
      </c>
      <c r="D107" s="3">
        <v>41</v>
      </c>
      <c r="E107" s="3">
        <v>0</v>
      </c>
      <c r="F107" s="2">
        <f t="shared" si="1"/>
        <v>889</v>
      </c>
      <c r="K107" s="2"/>
    </row>
    <row r="108" spans="1:11" s="3" customFormat="1">
      <c r="A108" s="3">
        <v>770</v>
      </c>
      <c r="B108" s="3" t="s">
        <v>113</v>
      </c>
      <c r="C108" s="3">
        <v>6418</v>
      </c>
      <c r="D108" s="3">
        <v>2666</v>
      </c>
      <c r="E108" s="3">
        <v>1</v>
      </c>
      <c r="F108" s="2">
        <f t="shared" si="1"/>
        <v>9085</v>
      </c>
      <c r="K108" s="2"/>
    </row>
    <row r="109" spans="1:11" s="3" customFormat="1">
      <c r="A109" s="3">
        <v>161</v>
      </c>
      <c r="B109" s="3" t="s">
        <v>114</v>
      </c>
      <c r="C109" s="3">
        <v>7799</v>
      </c>
      <c r="D109" s="3">
        <v>2789</v>
      </c>
      <c r="E109" s="3">
        <v>24</v>
      </c>
      <c r="F109" s="2">
        <f t="shared" si="1"/>
        <v>10612</v>
      </c>
      <c r="K109" s="2"/>
    </row>
    <row r="110" spans="1:11" s="3" customFormat="1">
      <c r="A110" s="3">
        <v>163</v>
      </c>
      <c r="B110" s="3" t="s">
        <v>115</v>
      </c>
      <c r="C110" s="3">
        <v>1939</v>
      </c>
      <c r="D110" s="3">
        <v>497</v>
      </c>
      <c r="E110" s="3">
        <v>7</v>
      </c>
      <c r="F110" s="2">
        <f t="shared" si="1"/>
        <v>2443</v>
      </c>
      <c r="K110" s="2"/>
    </row>
    <row r="111" spans="1:11" s="3" customFormat="1">
      <c r="A111" s="3">
        <v>165</v>
      </c>
      <c r="B111" s="3" t="s">
        <v>116</v>
      </c>
      <c r="C111" s="3">
        <v>4737</v>
      </c>
      <c r="D111" s="3">
        <v>1660</v>
      </c>
      <c r="E111" s="3">
        <v>11</v>
      </c>
      <c r="F111" s="2">
        <f t="shared" si="1"/>
        <v>6408</v>
      </c>
      <c r="K111" s="2"/>
    </row>
    <row r="112" spans="1:11" s="3" customFormat="1">
      <c r="A112" s="3">
        <v>167</v>
      </c>
      <c r="B112" s="3" t="s">
        <v>117</v>
      </c>
      <c r="C112" s="3">
        <v>1276</v>
      </c>
      <c r="D112" s="3">
        <v>368</v>
      </c>
      <c r="E112" s="3">
        <v>0</v>
      </c>
      <c r="F112" s="2">
        <f t="shared" si="1"/>
        <v>1644</v>
      </c>
      <c r="K112" s="2"/>
    </row>
    <row r="113" spans="1:11" s="3" customFormat="1">
      <c r="A113" s="3">
        <v>775</v>
      </c>
      <c r="B113" s="3" t="s">
        <v>118</v>
      </c>
      <c r="C113" s="3">
        <v>2760</v>
      </c>
      <c r="D113" s="3">
        <v>624</v>
      </c>
      <c r="E113" s="3">
        <v>11</v>
      </c>
      <c r="F113" s="2">
        <f t="shared" si="1"/>
        <v>3395</v>
      </c>
      <c r="K113" s="2"/>
    </row>
    <row r="114" spans="1:11" s="3" customFormat="1">
      <c r="A114" s="3">
        <v>169</v>
      </c>
      <c r="B114" s="3" t="s">
        <v>119</v>
      </c>
      <c r="C114" s="3">
        <v>1101</v>
      </c>
      <c r="D114" s="3">
        <v>275</v>
      </c>
      <c r="E114" s="3">
        <v>2</v>
      </c>
      <c r="F114" s="2">
        <f t="shared" si="1"/>
        <v>1378</v>
      </c>
      <c r="K114" s="2"/>
    </row>
    <row r="115" spans="1:11" s="3" customFormat="1">
      <c r="A115" s="3">
        <v>171</v>
      </c>
      <c r="B115" s="3" t="s">
        <v>120</v>
      </c>
      <c r="C115" s="3">
        <v>3375</v>
      </c>
      <c r="D115" s="3">
        <v>884</v>
      </c>
      <c r="E115" s="3">
        <v>63</v>
      </c>
      <c r="F115" s="2">
        <f t="shared" si="1"/>
        <v>4322</v>
      </c>
      <c r="K115" s="2"/>
    </row>
    <row r="116" spans="1:11" s="3" customFormat="1">
      <c r="A116" s="3">
        <v>173</v>
      </c>
      <c r="B116" s="3" t="s">
        <v>121</v>
      </c>
      <c r="C116" s="3">
        <v>733</v>
      </c>
      <c r="D116" s="3">
        <v>520</v>
      </c>
      <c r="E116" s="3">
        <v>1</v>
      </c>
      <c r="F116" s="2">
        <f t="shared" si="1"/>
        <v>1254</v>
      </c>
      <c r="K116" s="2"/>
    </row>
    <row r="117" spans="1:11" s="3" customFormat="1">
      <c r="A117" s="3">
        <v>175</v>
      </c>
      <c r="B117" s="3" t="s">
        <v>122</v>
      </c>
      <c r="C117" s="3">
        <v>1475</v>
      </c>
      <c r="D117" s="3">
        <v>380</v>
      </c>
      <c r="E117" s="3">
        <v>13</v>
      </c>
      <c r="F117" s="2">
        <f t="shared" si="1"/>
        <v>1868</v>
      </c>
      <c r="K117" s="2"/>
    </row>
    <row r="118" spans="1:11" s="3" customFormat="1">
      <c r="A118" s="3">
        <v>177</v>
      </c>
      <c r="B118" s="3" t="s">
        <v>123</v>
      </c>
      <c r="C118" s="3">
        <v>15256</v>
      </c>
      <c r="D118" s="3">
        <v>4706</v>
      </c>
      <c r="E118" s="3">
        <v>100</v>
      </c>
      <c r="F118" s="2">
        <f t="shared" si="1"/>
        <v>20062</v>
      </c>
      <c r="K118" s="2"/>
    </row>
    <row r="119" spans="1:11" s="3" customFormat="1">
      <c r="A119" s="3">
        <v>179</v>
      </c>
      <c r="B119" s="3" t="s">
        <v>124</v>
      </c>
      <c r="C119" s="3">
        <v>12212</v>
      </c>
      <c r="D119" s="3">
        <v>4459</v>
      </c>
      <c r="E119" s="3">
        <v>90</v>
      </c>
      <c r="F119" s="2">
        <f t="shared" si="1"/>
        <v>16761</v>
      </c>
      <c r="K119" s="2"/>
    </row>
    <row r="120" spans="1:11" s="3" customFormat="1">
      <c r="A120" s="3">
        <v>790</v>
      </c>
      <c r="B120" s="3" t="s">
        <v>125</v>
      </c>
      <c r="C120" s="3">
        <v>2528</v>
      </c>
      <c r="D120" s="3">
        <v>879</v>
      </c>
      <c r="E120" s="3">
        <v>15</v>
      </c>
      <c r="F120" s="2">
        <f t="shared" si="1"/>
        <v>3422</v>
      </c>
      <c r="K120" s="2"/>
    </row>
    <row r="121" spans="1:11" s="3" customFormat="1">
      <c r="A121" s="3">
        <v>800</v>
      </c>
      <c r="B121" s="3" t="s">
        <v>126</v>
      </c>
      <c r="C121" s="3">
        <v>8504</v>
      </c>
      <c r="D121" s="3">
        <v>2951</v>
      </c>
      <c r="E121" s="3">
        <v>53</v>
      </c>
      <c r="F121" s="2">
        <f t="shared" si="1"/>
        <v>11508</v>
      </c>
      <c r="K121" s="2"/>
    </row>
    <row r="122" spans="1:11" s="3" customFormat="1">
      <c r="A122" s="3">
        <v>181</v>
      </c>
      <c r="B122" s="3" t="s">
        <v>127</v>
      </c>
      <c r="C122" s="3">
        <v>879</v>
      </c>
      <c r="D122" s="3">
        <v>255</v>
      </c>
      <c r="E122" s="3">
        <v>5</v>
      </c>
      <c r="F122" s="2">
        <f t="shared" si="1"/>
        <v>1139</v>
      </c>
      <c r="K122" s="2"/>
    </row>
    <row r="123" spans="1:11" s="3" customFormat="1">
      <c r="A123" s="3">
        <v>183</v>
      </c>
      <c r="B123" s="3" t="s">
        <v>128</v>
      </c>
      <c r="C123" s="3">
        <v>612</v>
      </c>
      <c r="D123" s="3">
        <v>245</v>
      </c>
      <c r="E123" s="3">
        <v>0</v>
      </c>
      <c r="F123" s="2">
        <f t="shared" si="1"/>
        <v>857</v>
      </c>
      <c r="K123" s="2"/>
    </row>
    <row r="124" spans="1:11" s="3" customFormat="1">
      <c r="A124" s="3">
        <v>185</v>
      </c>
      <c r="B124" s="3" t="s">
        <v>129</v>
      </c>
      <c r="C124" s="3">
        <v>2708</v>
      </c>
      <c r="D124" s="3">
        <v>663</v>
      </c>
      <c r="E124" s="3">
        <v>14</v>
      </c>
      <c r="F124" s="2">
        <f t="shared" si="1"/>
        <v>3385</v>
      </c>
      <c r="K124" s="2"/>
    </row>
    <row r="125" spans="1:11" s="3" customFormat="1">
      <c r="A125" s="3">
        <v>810</v>
      </c>
      <c r="B125" s="3" t="s">
        <v>130</v>
      </c>
      <c r="C125" s="3">
        <v>36244</v>
      </c>
      <c r="D125" s="3">
        <v>19382</v>
      </c>
      <c r="E125" s="3">
        <v>239</v>
      </c>
      <c r="F125" s="2">
        <f t="shared" si="1"/>
        <v>55865</v>
      </c>
      <c r="K125" s="2"/>
    </row>
    <row r="126" spans="1:11" s="3" customFormat="1">
      <c r="A126" s="3">
        <v>187</v>
      </c>
      <c r="B126" s="3" t="s">
        <v>131</v>
      </c>
      <c r="C126" s="3">
        <v>2853</v>
      </c>
      <c r="D126" s="3">
        <v>926</v>
      </c>
      <c r="E126" s="3">
        <v>84</v>
      </c>
      <c r="F126" s="2">
        <f t="shared" si="1"/>
        <v>3863</v>
      </c>
      <c r="K126" s="2"/>
    </row>
    <row r="127" spans="1:11" s="3" customFormat="1">
      <c r="A127" s="3">
        <v>191</v>
      </c>
      <c r="B127" s="3" t="s">
        <v>132</v>
      </c>
      <c r="C127" s="3">
        <v>3928</v>
      </c>
      <c r="D127" s="3">
        <v>1268</v>
      </c>
      <c r="E127" s="3">
        <v>18</v>
      </c>
      <c r="F127" s="2">
        <f t="shared" si="1"/>
        <v>5214</v>
      </c>
      <c r="K127" s="2"/>
    </row>
    <row r="128" spans="1:11" s="3" customFormat="1">
      <c r="A128" s="3">
        <v>820</v>
      </c>
      <c r="B128" s="3" t="s">
        <v>133</v>
      </c>
      <c r="C128" s="3">
        <v>1807</v>
      </c>
      <c r="D128" s="3">
        <v>781</v>
      </c>
      <c r="E128" s="3">
        <v>0</v>
      </c>
      <c r="F128" s="2">
        <f t="shared" si="1"/>
        <v>2588</v>
      </c>
      <c r="K128" s="2"/>
    </row>
    <row r="129" spans="1:11" s="3" customFormat="1">
      <c r="A129" s="3">
        <v>193</v>
      </c>
      <c r="B129" s="3" t="s">
        <v>134</v>
      </c>
      <c r="C129" s="3">
        <v>1612</v>
      </c>
      <c r="D129" s="3">
        <v>460</v>
      </c>
      <c r="E129" s="3">
        <v>18</v>
      </c>
      <c r="F129" s="2">
        <f t="shared" si="1"/>
        <v>2090</v>
      </c>
      <c r="K129" s="2"/>
    </row>
    <row r="130" spans="1:11" s="3" customFormat="1">
      <c r="A130" s="3">
        <v>830</v>
      </c>
      <c r="B130" s="3" t="s">
        <v>135</v>
      </c>
      <c r="C130" s="3">
        <v>1861</v>
      </c>
      <c r="D130" s="3">
        <v>524</v>
      </c>
      <c r="E130" s="3">
        <v>30</v>
      </c>
      <c r="F130" s="2">
        <f t="shared" si="1"/>
        <v>2415</v>
      </c>
      <c r="K130" s="2"/>
    </row>
    <row r="131" spans="1:11" s="3" customFormat="1">
      <c r="A131" s="3">
        <v>840</v>
      </c>
      <c r="B131" s="3" t="s">
        <v>136</v>
      </c>
      <c r="C131" s="3">
        <v>2284</v>
      </c>
      <c r="D131" s="3">
        <v>566</v>
      </c>
      <c r="E131" s="3">
        <v>10</v>
      </c>
      <c r="F131" s="2">
        <f t="shared" ref="F131:F134" si="2">SUM(C131:E131)</f>
        <v>2860</v>
      </c>
      <c r="K131" s="2"/>
    </row>
    <row r="132" spans="1:11" s="3" customFormat="1">
      <c r="A132" s="3">
        <v>195</v>
      </c>
      <c r="B132" s="3" t="s">
        <v>137</v>
      </c>
      <c r="C132" s="3">
        <v>1811</v>
      </c>
      <c r="D132" s="3">
        <v>520</v>
      </c>
      <c r="E132" s="3">
        <v>6</v>
      </c>
      <c r="F132" s="2">
        <f t="shared" si="2"/>
        <v>2337</v>
      </c>
      <c r="K132" s="2"/>
    </row>
    <row r="133" spans="1:11" s="3" customFormat="1">
      <c r="A133" s="3">
        <v>197</v>
      </c>
      <c r="B133" s="3" t="s">
        <v>138</v>
      </c>
      <c r="C133" s="3">
        <v>1790</v>
      </c>
      <c r="D133" s="3">
        <v>491</v>
      </c>
      <c r="E133" s="3">
        <v>10</v>
      </c>
      <c r="F133" s="2">
        <f t="shared" si="2"/>
        <v>2291</v>
      </c>
      <c r="K133" s="2"/>
    </row>
    <row r="134" spans="1:11" s="3" customFormat="1">
      <c r="A134" s="3">
        <v>199</v>
      </c>
      <c r="B134" s="3" t="s">
        <v>139</v>
      </c>
      <c r="C134" s="3">
        <v>10173</v>
      </c>
      <c r="D134" s="3">
        <v>1858</v>
      </c>
      <c r="E134" s="3">
        <v>49</v>
      </c>
      <c r="F134" s="2">
        <f t="shared" si="2"/>
        <v>12080</v>
      </c>
      <c r="K134" s="2"/>
    </row>
    <row r="136" spans="1:11" s="2" customFormat="1">
      <c r="B136" s="2" t="s">
        <v>5</v>
      </c>
      <c r="C136" s="2">
        <f>SUM(C2:C134)</f>
        <v>677487</v>
      </c>
      <c r="D136" s="2">
        <f>SUM(D2:D134)</f>
        <v>294722</v>
      </c>
      <c r="E136" s="2">
        <f>SUM(E2:E134)</f>
        <v>4349</v>
      </c>
      <c r="F136" s="2">
        <f>SUM(F2:F134)</f>
        <v>976558</v>
      </c>
    </row>
    <row r="137" spans="1:11" s="3" customFormat="1">
      <c r="F137" s="2"/>
      <c r="K137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B1F3D-FE2B-4D3B-8C77-FE324783276C}">
  <dimension ref="A1:J137"/>
  <sheetViews>
    <sheetView zoomScale="150" zoomScaleNormal="150" workbookViewId="0">
      <selection activeCell="D106" sqref="D106"/>
    </sheetView>
  </sheetViews>
  <sheetFormatPr baseColWidth="10" defaultColWidth="9.1640625" defaultRowHeight="15"/>
  <cols>
    <col min="1" max="1" width="15" style="3" customWidth="1"/>
    <col min="2" max="2" width="25.5" style="3" customWidth="1"/>
    <col min="3" max="3" width="16.5" style="3" customWidth="1"/>
    <col min="4" max="4" width="15.1640625" style="3" customWidth="1"/>
    <col min="5" max="5" width="27.1640625" style="3" customWidth="1"/>
    <col min="6" max="6" width="25.5" style="3" customWidth="1"/>
    <col min="7" max="7" width="9.1640625" style="2"/>
    <col min="8" max="9" width="9.1640625" style="3"/>
    <col min="10" max="10" width="9.1640625" style="1"/>
    <col min="11" max="16384" width="9.1640625" style="3"/>
  </cols>
  <sheetData>
    <row r="1" spans="1:10" s="2" customFormat="1">
      <c r="A1" s="2" t="s">
        <v>154</v>
      </c>
      <c r="B1" s="2" t="s">
        <v>144</v>
      </c>
      <c r="C1" s="2" t="s">
        <v>147</v>
      </c>
      <c r="D1" s="2" t="s">
        <v>148</v>
      </c>
      <c r="E1" s="2" t="s">
        <v>149</v>
      </c>
      <c r="F1" s="2" t="s">
        <v>150</v>
      </c>
      <c r="G1" s="2" t="s">
        <v>151</v>
      </c>
    </row>
    <row r="2" spans="1:10">
      <c r="A2" s="3">
        <v>1</v>
      </c>
      <c r="B2" s="3" t="s">
        <v>7</v>
      </c>
      <c r="C2" s="3">
        <v>8659</v>
      </c>
      <c r="D2" s="3">
        <v>4496</v>
      </c>
      <c r="E2" s="3">
        <v>20</v>
      </c>
      <c r="F2" s="3">
        <v>1</v>
      </c>
      <c r="G2" s="2">
        <f t="shared" ref="G2:G33" si="0">SUM(C2:F2)</f>
        <v>13176</v>
      </c>
      <c r="J2" s="3"/>
    </row>
    <row r="3" spans="1:10">
      <c r="A3" s="3">
        <v>3</v>
      </c>
      <c r="B3" s="3" t="s">
        <v>8</v>
      </c>
      <c r="C3" s="3">
        <v>32112</v>
      </c>
      <c r="D3" s="3">
        <v>16867</v>
      </c>
      <c r="E3" s="3">
        <v>142</v>
      </c>
      <c r="F3" s="3">
        <v>34</v>
      </c>
      <c r="G3" s="2">
        <f t="shared" si="0"/>
        <v>49155</v>
      </c>
      <c r="J3" s="3"/>
    </row>
    <row r="4" spans="1:10">
      <c r="A4" s="3">
        <v>510</v>
      </c>
      <c r="B4" s="3" t="s">
        <v>9</v>
      </c>
      <c r="C4" s="3">
        <v>32804</v>
      </c>
      <c r="D4" s="3">
        <v>19793</v>
      </c>
      <c r="E4" s="3">
        <v>237</v>
      </c>
      <c r="F4" s="3">
        <v>12</v>
      </c>
      <c r="G4" s="2">
        <f t="shared" si="0"/>
        <v>52846</v>
      </c>
      <c r="J4" s="3"/>
    </row>
    <row r="5" spans="1:10">
      <c r="A5" s="3">
        <v>5</v>
      </c>
      <c r="B5" s="3" t="s">
        <v>10</v>
      </c>
      <c r="C5" s="3">
        <v>4606</v>
      </c>
      <c r="D5" s="3">
        <v>784</v>
      </c>
      <c r="E5" s="3">
        <v>0</v>
      </c>
      <c r="F5" s="3">
        <v>0</v>
      </c>
      <c r="G5" s="2">
        <f t="shared" si="0"/>
        <v>5390</v>
      </c>
      <c r="J5" s="3"/>
    </row>
    <row r="6" spans="1:10">
      <c r="A6" s="3">
        <v>7</v>
      </c>
      <c r="B6" s="3" t="s">
        <v>11</v>
      </c>
      <c r="C6" s="3">
        <v>3806</v>
      </c>
      <c r="D6" s="3">
        <v>1703</v>
      </c>
      <c r="E6" s="3">
        <v>2</v>
      </c>
      <c r="F6" s="3">
        <v>0</v>
      </c>
      <c r="G6" s="2">
        <f t="shared" si="0"/>
        <v>5511</v>
      </c>
      <c r="J6" s="3"/>
    </row>
    <row r="7" spans="1:10">
      <c r="A7" s="3">
        <v>9</v>
      </c>
      <c r="B7" s="3" t="s">
        <v>12</v>
      </c>
      <c r="C7" s="3">
        <v>8832</v>
      </c>
      <c r="D7" s="3">
        <v>2873</v>
      </c>
      <c r="E7" s="3">
        <v>0</v>
      </c>
      <c r="F7" s="3">
        <v>0</v>
      </c>
      <c r="G7" s="2">
        <f t="shared" si="0"/>
        <v>11705</v>
      </c>
      <c r="J7" s="3"/>
    </row>
    <row r="8" spans="1:10">
      <c r="A8" s="3">
        <v>11</v>
      </c>
      <c r="B8" s="3" t="s">
        <v>13</v>
      </c>
      <c r="C8" s="3">
        <v>4868</v>
      </c>
      <c r="D8" s="3">
        <v>1626</v>
      </c>
      <c r="E8" s="3">
        <v>4</v>
      </c>
      <c r="F8" s="3">
        <v>0</v>
      </c>
      <c r="G8" s="2">
        <f t="shared" si="0"/>
        <v>6498</v>
      </c>
      <c r="J8" s="3"/>
    </row>
    <row r="9" spans="1:10">
      <c r="A9" s="3">
        <v>13</v>
      </c>
      <c r="B9" s="3" t="s">
        <v>14</v>
      </c>
      <c r="C9" s="3">
        <v>56601</v>
      </c>
      <c r="D9" s="3">
        <v>32668</v>
      </c>
      <c r="E9" s="3">
        <v>325</v>
      </c>
      <c r="F9" s="3">
        <v>36</v>
      </c>
      <c r="G9" s="2">
        <f t="shared" si="0"/>
        <v>89630</v>
      </c>
      <c r="J9" s="3"/>
    </row>
    <row r="10" spans="1:10">
      <c r="A10" s="3">
        <v>15</v>
      </c>
      <c r="B10" s="3" t="s">
        <v>15</v>
      </c>
      <c r="C10" s="3">
        <v>22449</v>
      </c>
      <c r="D10" s="3">
        <v>7905</v>
      </c>
      <c r="E10" s="3">
        <v>0</v>
      </c>
      <c r="F10" s="3">
        <v>4</v>
      </c>
      <c r="G10" s="2">
        <f t="shared" si="0"/>
        <v>30358</v>
      </c>
      <c r="J10" s="3"/>
    </row>
    <row r="11" spans="1:10">
      <c r="A11" s="3">
        <v>17</v>
      </c>
      <c r="B11" s="3" t="s">
        <v>16</v>
      </c>
      <c r="C11" s="3">
        <v>1358</v>
      </c>
      <c r="D11" s="3">
        <v>318</v>
      </c>
      <c r="E11" s="3">
        <v>5</v>
      </c>
      <c r="F11" s="3">
        <v>0</v>
      </c>
      <c r="G11" s="2">
        <f t="shared" si="0"/>
        <v>1681</v>
      </c>
      <c r="J11" s="3"/>
    </row>
    <row r="12" spans="1:10">
      <c r="A12" s="3">
        <v>19</v>
      </c>
      <c r="B12" s="3" t="s">
        <v>17</v>
      </c>
      <c r="C12" s="3">
        <v>25351</v>
      </c>
      <c r="D12" s="3">
        <v>7966</v>
      </c>
      <c r="E12" s="3">
        <v>23</v>
      </c>
      <c r="F12" s="3">
        <v>3</v>
      </c>
      <c r="G12" s="2">
        <f t="shared" si="0"/>
        <v>33343</v>
      </c>
      <c r="J12" s="3"/>
    </row>
    <row r="13" spans="1:10">
      <c r="A13" s="3">
        <v>21</v>
      </c>
      <c r="B13" s="3" t="s">
        <v>18</v>
      </c>
      <c r="C13" s="3">
        <v>1760</v>
      </c>
      <c r="D13" s="3">
        <v>454</v>
      </c>
      <c r="E13" s="3">
        <v>0</v>
      </c>
      <c r="F13" s="3">
        <v>0</v>
      </c>
      <c r="G13" s="2">
        <f t="shared" si="0"/>
        <v>2214</v>
      </c>
      <c r="J13" s="3"/>
    </row>
    <row r="14" spans="1:10">
      <c r="A14" s="3">
        <v>23</v>
      </c>
      <c r="B14" s="3" t="s">
        <v>19</v>
      </c>
      <c r="C14" s="3">
        <v>10695</v>
      </c>
      <c r="D14" s="3">
        <v>3903</v>
      </c>
      <c r="E14" s="3">
        <v>23</v>
      </c>
      <c r="F14" s="3">
        <v>0</v>
      </c>
      <c r="G14" s="2">
        <f t="shared" si="0"/>
        <v>14621</v>
      </c>
      <c r="J14" s="3"/>
    </row>
    <row r="15" spans="1:10">
      <c r="A15" s="3">
        <v>520</v>
      </c>
      <c r="B15" s="3" t="s">
        <v>20</v>
      </c>
      <c r="C15" s="3">
        <v>3045</v>
      </c>
      <c r="D15" s="3">
        <v>1334</v>
      </c>
      <c r="E15" s="3">
        <v>9</v>
      </c>
      <c r="F15" s="3">
        <v>1</v>
      </c>
      <c r="G15" s="2">
        <f t="shared" si="0"/>
        <v>4389</v>
      </c>
      <c r="J15" s="3"/>
    </row>
    <row r="16" spans="1:10">
      <c r="A16" s="3">
        <v>25</v>
      </c>
      <c r="B16" s="3" t="s">
        <v>21</v>
      </c>
      <c r="C16" s="3">
        <v>3666</v>
      </c>
      <c r="D16" s="3">
        <v>1541</v>
      </c>
      <c r="E16" s="3">
        <v>0</v>
      </c>
      <c r="F16" s="3">
        <v>2</v>
      </c>
      <c r="G16" s="2">
        <f t="shared" si="0"/>
        <v>5209</v>
      </c>
      <c r="J16" s="3"/>
    </row>
    <row r="17" spans="1:10">
      <c r="A17" s="3">
        <v>27</v>
      </c>
      <c r="B17" s="3" t="s">
        <v>22</v>
      </c>
      <c r="C17" s="3">
        <v>3865</v>
      </c>
      <c r="D17" s="3">
        <v>862</v>
      </c>
      <c r="E17" s="3">
        <v>1</v>
      </c>
      <c r="F17" s="3">
        <v>0</v>
      </c>
      <c r="G17" s="2">
        <f t="shared" si="0"/>
        <v>4728</v>
      </c>
      <c r="J17" s="3"/>
    </row>
    <row r="18" spans="1:10">
      <c r="A18" s="3">
        <v>29</v>
      </c>
      <c r="B18" s="3" t="s">
        <v>23</v>
      </c>
      <c r="C18" s="3">
        <v>3649</v>
      </c>
      <c r="D18" s="3">
        <v>1649</v>
      </c>
      <c r="E18" s="3">
        <v>11</v>
      </c>
      <c r="F18" s="3">
        <v>1</v>
      </c>
      <c r="G18" s="2">
        <f t="shared" si="0"/>
        <v>5310</v>
      </c>
      <c r="J18" s="3"/>
    </row>
    <row r="19" spans="1:10">
      <c r="A19" s="3">
        <v>530</v>
      </c>
      <c r="B19" s="3" t="s">
        <v>24</v>
      </c>
      <c r="C19" s="3">
        <v>1060</v>
      </c>
      <c r="D19" s="3">
        <v>539</v>
      </c>
      <c r="E19" s="3">
        <v>2</v>
      </c>
      <c r="F19" s="3">
        <v>0</v>
      </c>
      <c r="G19" s="2">
        <f t="shared" si="0"/>
        <v>1601</v>
      </c>
      <c r="J19" s="3"/>
    </row>
    <row r="20" spans="1:10">
      <c r="A20" s="3">
        <v>31</v>
      </c>
      <c r="B20" s="3" t="s">
        <v>25</v>
      </c>
      <c r="C20" s="3">
        <v>15357</v>
      </c>
      <c r="D20" s="3">
        <v>4497</v>
      </c>
      <c r="E20" s="3">
        <v>11</v>
      </c>
      <c r="F20" s="3">
        <v>3</v>
      </c>
      <c r="G20" s="2">
        <f t="shared" si="0"/>
        <v>19868</v>
      </c>
      <c r="J20" s="3"/>
    </row>
    <row r="21" spans="1:10">
      <c r="A21" s="3">
        <v>33</v>
      </c>
      <c r="B21" s="3" t="s">
        <v>26</v>
      </c>
      <c r="C21" s="3">
        <v>8624</v>
      </c>
      <c r="D21" s="3">
        <v>2846</v>
      </c>
      <c r="E21" s="3">
        <v>19</v>
      </c>
      <c r="F21" s="3">
        <v>2</v>
      </c>
      <c r="G21" s="2">
        <f t="shared" si="0"/>
        <v>11491</v>
      </c>
      <c r="J21" s="3"/>
    </row>
    <row r="22" spans="1:10">
      <c r="A22" s="3">
        <v>35</v>
      </c>
      <c r="B22" s="3" t="s">
        <v>27</v>
      </c>
      <c r="C22" s="3">
        <v>8000</v>
      </c>
      <c r="D22" s="3">
        <v>2125</v>
      </c>
      <c r="E22" s="3">
        <v>8</v>
      </c>
      <c r="F22" s="3">
        <v>1</v>
      </c>
      <c r="G22" s="2">
        <f t="shared" si="0"/>
        <v>10134</v>
      </c>
      <c r="J22" s="3"/>
    </row>
    <row r="23" spans="1:10">
      <c r="A23" s="3">
        <v>36</v>
      </c>
      <c r="B23" s="3" t="s">
        <v>28</v>
      </c>
      <c r="C23" s="3">
        <v>1723</v>
      </c>
      <c r="D23" s="3">
        <v>1061</v>
      </c>
      <c r="E23" s="3">
        <v>0</v>
      </c>
      <c r="F23" s="3">
        <v>0</v>
      </c>
      <c r="G23" s="2">
        <f t="shared" si="0"/>
        <v>2784</v>
      </c>
      <c r="J23" s="3"/>
    </row>
    <row r="24" spans="1:10">
      <c r="A24" s="3">
        <v>37</v>
      </c>
      <c r="B24" s="3" t="s">
        <v>29</v>
      </c>
      <c r="C24" s="3">
        <v>3136</v>
      </c>
      <c r="D24" s="3">
        <v>1096</v>
      </c>
      <c r="E24" s="3">
        <v>4</v>
      </c>
      <c r="F24" s="3">
        <v>2</v>
      </c>
      <c r="G24" s="2">
        <f t="shared" si="0"/>
        <v>4238</v>
      </c>
      <c r="J24" s="3"/>
    </row>
    <row r="25" spans="1:10">
      <c r="A25" s="3">
        <v>540</v>
      </c>
      <c r="B25" s="3" t="s">
        <v>30</v>
      </c>
      <c r="C25" s="3">
        <v>9890</v>
      </c>
      <c r="D25" s="3">
        <v>5895</v>
      </c>
      <c r="E25" s="3">
        <v>63</v>
      </c>
      <c r="F25" s="3">
        <v>5</v>
      </c>
      <c r="G25" s="2">
        <f t="shared" si="0"/>
        <v>15853</v>
      </c>
      <c r="J25" s="3"/>
    </row>
    <row r="26" spans="1:10">
      <c r="A26" s="3">
        <v>550</v>
      </c>
      <c r="B26" s="3" t="s">
        <v>31</v>
      </c>
      <c r="C26" s="3">
        <v>54054</v>
      </c>
      <c r="D26" s="3">
        <v>33705</v>
      </c>
      <c r="E26" s="3">
        <v>173</v>
      </c>
      <c r="F26" s="3">
        <v>25</v>
      </c>
      <c r="G26" s="2">
        <f t="shared" si="0"/>
        <v>87957</v>
      </c>
      <c r="J26" s="3"/>
    </row>
    <row r="27" spans="1:10">
      <c r="A27" s="3">
        <v>41</v>
      </c>
      <c r="B27" s="3" t="s">
        <v>32</v>
      </c>
      <c r="C27" s="3">
        <v>87496</v>
      </c>
      <c r="D27" s="3">
        <v>51102</v>
      </c>
      <c r="E27" s="3">
        <v>168</v>
      </c>
      <c r="F27" s="3">
        <v>15</v>
      </c>
      <c r="G27" s="2">
        <f t="shared" si="0"/>
        <v>138781</v>
      </c>
      <c r="J27" s="3"/>
    </row>
    <row r="28" spans="1:10">
      <c r="A28" s="3">
        <v>43</v>
      </c>
      <c r="B28" s="3" t="s">
        <v>33</v>
      </c>
      <c r="C28" s="3">
        <v>4902</v>
      </c>
      <c r="D28" s="3">
        <v>2205</v>
      </c>
      <c r="E28" s="3">
        <v>13</v>
      </c>
      <c r="F28" s="3">
        <v>3</v>
      </c>
      <c r="G28" s="2">
        <f t="shared" si="0"/>
        <v>7123</v>
      </c>
      <c r="J28" s="3"/>
    </row>
    <row r="29" spans="1:10">
      <c r="A29" s="3">
        <v>570</v>
      </c>
      <c r="B29" s="3" t="s">
        <v>34</v>
      </c>
      <c r="C29" s="3">
        <v>3502</v>
      </c>
      <c r="D29" s="3">
        <v>2093</v>
      </c>
      <c r="E29" s="3">
        <v>9</v>
      </c>
      <c r="F29" s="3">
        <v>3</v>
      </c>
      <c r="G29" s="2">
        <f t="shared" si="0"/>
        <v>5607</v>
      </c>
      <c r="J29" s="3"/>
    </row>
    <row r="30" spans="1:10">
      <c r="A30" s="3">
        <v>580</v>
      </c>
      <c r="B30" s="3" t="s">
        <v>35</v>
      </c>
      <c r="C30" s="4">
        <v>0</v>
      </c>
      <c r="D30" s="3">
        <v>231</v>
      </c>
      <c r="E30" s="3">
        <v>0</v>
      </c>
      <c r="F30" s="3">
        <v>0</v>
      </c>
      <c r="G30" s="2">
        <f t="shared" si="0"/>
        <v>231</v>
      </c>
      <c r="J30" s="3"/>
    </row>
    <row r="31" spans="1:10">
      <c r="A31" s="3">
        <v>45</v>
      </c>
      <c r="B31" s="3" t="s">
        <v>36</v>
      </c>
      <c r="C31" s="3">
        <v>1601</v>
      </c>
      <c r="D31" s="3">
        <v>451</v>
      </c>
      <c r="E31" s="3">
        <v>1</v>
      </c>
      <c r="F31" s="3">
        <v>0</v>
      </c>
      <c r="G31" s="2">
        <f t="shared" si="0"/>
        <v>2053</v>
      </c>
      <c r="J31" s="3"/>
    </row>
    <row r="32" spans="1:10">
      <c r="A32" s="3">
        <v>47</v>
      </c>
      <c r="B32" s="3" t="s">
        <v>37</v>
      </c>
      <c r="C32" s="3">
        <v>14059</v>
      </c>
      <c r="D32" s="3">
        <v>5906</v>
      </c>
      <c r="E32" s="3">
        <v>58</v>
      </c>
      <c r="F32" s="3">
        <v>9</v>
      </c>
      <c r="G32" s="2">
        <f t="shared" si="0"/>
        <v>20032</v>
      </c>
      <c r="J32" s="3"/>
    </row>
    <row r="33" spans="1:10">
      <c r="A33" s="3">
        <v>49</v>
      </c>
      <c r="B33" s="3" t="s">
        <v>38</v>
      </c>
      <c r="C33" s="3">
        <v>2607</v>
      </c>
      <c r="D33" s="3">
        <v>990</v>
      </c>
      <c r="E33" s="3">
        <v>2</v>
      </c>
      <c r="F33" s="3">
        <v>0</v>
      </c>
      <c r="G33" s="2">
        <f t="shared" si="0"/>
        <v>3599</v>
      </c>
      <c r="J33" s="3"/>
    </row>
    <row r="34" spans="1:10">
      <c r="A34" s="3">
        <v>590</v>
      </c>
      <c r="B34" s="3" t="s">
        <v>39</v>
      </c>
      <c r="C34" s="3">
        <v>8198</v>
      </c>
      <c r="D34" s="3">
        <v>3566</v>
      </c>
      <c r="E34" s="3">
        <v>27</v>
      </c>
      <c r="F34" s="3">
        <v>2</v>
      </c>
      <c r="G34" s="2">
        <f t="shared" ref="G34:G65" si="1">SUM(C34:F34)</f>
        <v>11793</v>
      </c>
      <c r="J34" s="3"/>
    </row>
    <row r="35" spans="1:10">
      <c r="A35" s="3">
        <v>51</v>
      </c>
      <c r="B35" s="3" t="s">
        <v>40</v>
      </c>
      <c r="C35" s="3">
        <v>2848</v>
      </c>
      <c r="D35" s="3">
        <v>1013</v>
      </c>
      <c r="E35" s="3">
        <v>9</v>
      </c>
      <c r="F35" s="3">
        <v>0</v>
      </c>
      <c r="G35" s="2">
        <f t="shared" si="1"/>
        <v>3870</v>
      </c>
      <c r="J35" s="3"/>
    </row>
    <row r="36" spans="1:10">
      <c r="A36" s="3">
        <v>53</v>
      </c>
      <c r="B36" s="3" t="s">
        <v>41</v>
      </c>
      <c r="C36" s="3">
        <v>6851</v>
      </c>
      <c r="D36" s="3">
        <v>2605</v>
      </c>
      <c r="E36" s="3">
        <v>10</v>
      </c>
      <c r="F36" s="3">
        <v>1</v>
      </c>
      <c r="G36" s="2">
        <f t="shared" si="1"/>
        <v>9467</v>
      </c>
      <c r="J36" s="3"/>
    </row>
    <row r="37" spans="1:10">
      <c r="A37" s="3">
        <v>595</v>
      </c>
      <c r="B37" s="3" t="s">
        <v>42</v>
      </c>
      <c r="C37" s="3">
        <v>1056</v>
      </c>
      <c r="D37" s="3">
        <v>340</v>
      </c>
      <c r="E37" s="3">
        <v>0</v>
      </c>
      <c r="F37" s="3">
        <v>0</v>
      </c>
      <c r="G37" s="2">
        <f t="shared" si="1"/>
        <v>1396</v>
      </c>
      <c r="J37" s="3"/>
    </row>
    <row r="38" spans="1:10">
      <c r="A38" s="3">
        <v>57</v>
      </c>
      <c r="B38" s="3" t="s">
        <v>43</v>
      </c>
      <c r="C38" s="3">
        <v>2682</v>
      </c>
      <c r="D38" s="3">
        <v>1508</v>
      </c>
      <c r="E38" s="3">
        <v>8</v>
      </c>
      <c r="F38" s="3">
        <v>0</v>
      </c>
      <c r="G38" s="2">
        <f t="shared" si="1"/>
        <v>4198</v>
      </c>
      <c r="J38" s="3"/>
    </row>
    <row r="39" spans="1:10">
      <c r="A39" s="3">
        <v>600</v>
      </c>
      <c r="B39" s="3" t="s">
        <v>44</v>
      </c>
      <c r="C39" s="3">
        <v>5566</v>
      </c>
      <c r="D39" s="3">
        <v>4039</v>
      </c>
      <c r="E39" s="3">
        <v>46</v>
      </c>
      <c r="F39" s="3">
        <v>3</v>
      </c>
      <c r="G39" s="2">
        <f t="shared" si="1"/>
        <v>9654</v>
      </c>
      <c r="J39" s="3"/>
    </row>
    <row r="40" spans="1:10">
      <c r="A40" s="3">
        <v>59</v>
      </c>
      <c r="B40" s="3" t="s">
        <v>45</v>
      </c>
      <c r="C40" s="3">
        <v>260919</v>
      </c>
      <c r="D40" s="3">
        <v>138004</v>
      </c>
      <c r="E40" s="3">
        <v>2767</v>
      </c>
      <c r="F40" s="3">
        <v>121</v>
      </c>
      <c r="G40" s="2">
        <f t="shared" si="1"/>
        <v>401811</v>
      </c>
      <c r="J40" s="3"/>
    </row>
    <row r="41" spans="1:10">
      <c r="A41" s="3">
        <v>610</v>
      </c>
      <c r="B41" s="3" t="s">
        <v>46</v>
      </c>
      <c r="C41" s="3">
        <v>3290</v>
      </c>
      <c r="D41" s="3">
        <v>2957</v>
      </c>
      <c r="E41" s="3">
        <v>42</v>
      </c>
      <c r="F41" s="3">
        <v>2</v>
      </c>
      <c r="G41" s="2">
        <f t="shared" si="1"/>
        <v>6291</v>
      </c>
      <c r="J41" s="3"/>
    </row>
    <row r="42" spans="1:10">
      <c r="A42" s="3">
        <v>61</v>
      </c>
      <c r="B42" s="3" t="s">
        <v>47</v>
      </c>
      <c r="C42" s="3">
        <v>21024</v>
      </c>
      <c r="D42" s="3">
        <v>11681</v>
      </c>
      <c r="E42" s="3">
        <v>89</v>
      </c>
      <c r="F42" s="3">
        <v>6</v>
      </c>
      <c r="G42" s="2">
        <f t="shared" si="1"/>
        <v>32800</v>
      </c>
      <c r="J42" s="3"/>
    </row>
    <row r="43" spans="1:10">
      <c r="A43" s="3">
        <v>63</v>
      </c>
      <c r="B43" s="3" t="s">
        <v>48</v>
      </c>
      <c r="C43" s="3">
        <v>4225</v>
      </c>
      <c r="D43" s="3">
        <v>1967</v>
      </c>
      <c r="E43" s="3">
        <v>10</v>
      </c>
      <c r="F43" s="3">
        <v>0</v>
      </c>
      <c r="G43" s="2">
        <f t="shared" si="1"/>
        <v>6202</v>
      </c>
      <c r="J43" s="3"/>
    </row>
    <row r="44" spans="1:10">
      <c r="A44" s="3">
        <v>65</v>
      </c>
      <c r="B44" s="3" t="s">
        <v>49</v>
      </c>
      <c r="C44" s="3">
        <v>6116</v>
      </c>
      <c r="D44" s="3">
        <v>5561</v>
      </c>
      <c r="E44" s="3">
        <v>9</v>
      </c>
      <c r="F44" s="3">
        <v>4</v>
      </c>
      <c r="G44" s="2">
        <f t="shared" si="1"/>
        <v>11690</v>
      </c>
      <c r="J44" s="3"/>
    </row>
    <row r="45" spans="1:10">
      <c r="A45" s="3">
        <v>620</v>
      </c>
      <c r="B45" s="3" t="s">
        <v>50</v>
      </c>
      <c r="C45" s="3">
        <v>1766</v>
      </c>
      <c r="D45" s="3">
        <v>1117</v>
      </c>
      <c r="E45" s="3">
        <v>19</v>
      </c>
      <c r="F45" s="3">
        <v>1</v>
      </c>
      <c r="G45" s="2">
        <f t="shared" si="1"/>
        <v>2903</v>
      </c>
      <c r="J45" s="3"/>
    </row>
    <row r="46" spans="1:10">
      <c r="A46" s="3">
        <v>67</v>
      </c>
      <c r="B46" s="3" t="s">
        <v>51</v>
      </c>
      <c r="C46" s="3">
        <v>15663</v>
      </c>
      <c r="D46" s="3">
        <v>4729</v>
      </c>
      <c r="E46" s="3">
        <v>9</v>
      </c>
      <c r="F46" s="3">
        <v>0</v>
      </c>
      <c r="G46" s="2">
        <f t="shared" si="1"/>
        <v>20401</v>
      </c>
      <c r="J46" s="3"/>
    </row>
    <row r="47" spans="1:10">
      <c r="A47" s="3">
        <v>69</v>
      </c>
      <c r="B47" s="3" t="s">
        <v>52</v>
      </c>
      <c r="C47" s="3">
        <v>25757</v>
      </c>
      <c r="D47" s="3">
        <v>7531</v>
      </c>
      <c r="E47" s="3">
        <v>27</v>
      </c>
      <c r="F47" s="3">
        <v>1</v>
      </c>
      <c r="G47" s="2">
        <f t="shared" si="1"/>
        <v>33316</v>
      </c>
      <c r="J47" s="3"/>
    </row>
    <row r="48" spans="1:10">
      <c r="A48" s="3">
        <v>630</v>
      </c>
      <c r="B48" s="3" t="s">
        <v>53</v>
      </c>
      <c r="C48" s="3">
        <v>5486</v>
      </c>
      <c r="D48" s="3">
        <v>3445</v>
      </c>
      <c r="E48" s="3">
        <v>62</v>
      </c>
      <c r="F48" s="3">
        <v>2</v>
      </c>
      <c r="G48" s="2">
        <f t="shared" si="1"/>
        <v>8995</v>
      </c>
      <c r="J48" s="3"/>
    </row>
    <row r="49" spans="1:10">
      <c r="A49" s="3">
        <v>640</v>
      </c>
      <c r="B49" s="3" t="s">
        <v>54</v>
      </c>
      <c r="C49" s="3">
        <v>1074</v>
      </c>
      <c r="D49" s="3">
        <v>517</v>
      </c>
      <c r="E49" s="3">
        <v>5</v>
      </c>
      <c r="F49" s="3">
        <v>0</v>
      </c>
      <c r="G49" s="2">
        <f t="shared" si="1"/>
        <v>1596</v>
      </c>
      <c r="J49" s="3"/>
    </row>
    <row r="50" spans="1:10">
      <c r="A50" s="3">
        <v>71</v>
      </c>
      <c r="B50" s="3" t="s">
        <v>55</v>
      </c>
      <c r="C50" s="3">
        <v>4050</v>
      </c>
      <c r="D50" s="3">
        <v>1693</v>
      </c>
      <c r="E50" s="3">
        <v>0</v>
      </c>
      <c r="F50" s="3">
        <v>1</v>
      </c>
      <c r="G50" s="2">
        <f t="shared" si="1"/>
        <v>5744</v>
      </c>
      <c r="J50" s="3"/>
    </row>
    <row r="51" spans="1:10">
      <c r="A51" s="3">
        <v>73</v>
      </c>
      <c r="B51" s="3" t="s">
        <v>56</v>
      </c>
      <c r="C51" s="3">
        <v>11284</v>
      </c>
      <c r="D51" s="3">
        <v>4052</v>
      </c>
      <c r="E51" s="3">
        <v>12</v>
      </c>
      <c r="F51" s="3">
        <v>2</v>
      </c>
      <c r="G51" s="2">
        <f t="shared" si="1"/>
        <v>15350</v>
      </c>
      <c r="J51" s="3"/>
    </row>
    <row r="52" spans="1:10">
      <c r="A52" s="3">
        <v>75</v>
      </c>
      <c r="B52" s="3" t="s">
        <v>57</v>
      </c>
      <c r="C52" s="3">
        <v>8415</v>
      </c>
      <c r="D52" s="3">
        <v>5190</v>
      </c>
      <c r="E52" s="3">
        <v>17</v>
      </c>
      <c r="F52" s="3">
        <v>0</v>
      </c>
      <c r="G52" s="2">
        <f t="shared" si="1"/>
        <v>13622</v>
      </c>
      <c r="J52" s="3"/>
    </row>
    <row r="53" spans="1:10">
      <c r="A53" s="3">
        <v>77</v>
      </c>
      <c r="B53" s="3" t="s">
        <v>58</v>
      </c>
      <c r="C53" s="3">
        <v>4175</v>
      </c>
      <c r="D53" s="3">
        <v>1182</v>
      </c>
      <c r="E53" s="3">
        <v>8</v>
      </c>
      <c r="F53" s="3">
        <v>0</v>
      </c>
      <c r="G53" s="2">
        <f t="shared" si="1"/>
        <v>5365</v>
      </c>
      <c r="J53" s="3"/>
    </row>
    <row r="54" spans="1:10">
      <c r="A54" s="3">
        <v>79</v>
      </c>
      <c r="B54" s="3" t="s">
        <v>59</v>
      </c>
      <c r="C54" s="3">
        <v>4981</v>
      </c>
      <c r="D54" s="3">
        <v>3349</v>
      </c>
      <c r="E54" s="3">
        <v>21</v>
      </c>
      <c r="F54" s="3">
        <v>1</v>
      </c>
      <c r="G54" s="2">
        <f t="shared" si="1"/>
        <v>8352</v>
      </c>
      <c r="J54" s="3"/>
    </row>
    <row r="55" spans="1:10">
      <c r="A55" s="3">
        <v>81</v>
      </c>
      <c r="B55" s="3" t="s">
        <v>60</v>
      </c>
      <c r="C55" s="3">
        <v>2174</v>
      </c>
      <c r="D55" s="3">
        <v>728</v>
      </c>
      <c r="E55" s="3">
        <v>0</v>
      </c>
      <c r="F55" s="3">
        <v>1</v>
      </c>
      <c r="G55" s="2">
        <f t="shared" si="1"/>
        <v>2903</v>
      </c>
      <c r="J55" s="3"/>
    </row>
    <row r="56" spans="1:10">
      <c r="A56" s="3">
        <v>83</v>
      </c>
      <c r="B56" s="3" t="s">
        <v>61</v>
      </c>
      <c r="C56" s="3">
        <v>8776</v>
      </c>
      <c r="D56" s="3">
        <v>3223</v>
      </c>
      <c r="E56" s="3">
        <v>8</v>
      </c>
      <c r="F56" s="3">
        <v>3</v>
      </c>
      <c r="G56" s="2">
        <f t="shared" si="1"/>
        <v>12010</v>
      </c>
      <c r="J56" s="3"/>
    </row>
    <row r="57" spans="1:10">
      <c r="A57" s="3">
        <v>650</v>
      </c>
      <c r="B57" s="3" t="s">
        <v>62</v>
      </c>
      <c r="C57" s="3">
        <v>27214</v>
      </c>
      <c r="D57" s="3">
        <v>12991</v>
      </c>
      <c r="E57" s="3">
        <v>9</v>
      </c>
      <c r="F57" s="3">
        <v>12</v>
      </c>
      <c r="G57" s="2">
        <f t="shared" si="1"/>
        <v>40226</v>
      </c>
      <c r="J57" s="3"/>
    </row>
    <row r="58" spans="1:10">
      <c r="A58" s="3">
        <v>85</v>
      </c>
      <c r="B58" s="3" t="s">
        <v>63</v>
      </c>
      <c r="C58" s="3">
        <v>37083</v>
      </c>
      <c r="D58" s="3">
        <v>14381</v>
      </c>
      <c r="E58" s="3">
        <v>95</v>
      </c>
      <c r="F58" s="3">
        <v>10</v>
      </c>
      <c r="G58" s="2">
        <f t="shared" si="1"/>
        <v>51569</v>
      </c>
      <c r="J58" s="3"/>
    </row>
    <row r="59" spans="1:10">
      <c r="A59" s="3">
        <v>660</v>
      </c>
      <c r="B59" s="3" t="s">
        <v>64</v>
      </c>
      <c r="C59" s="3">
        <v>6093</v>
      </c>
      <c r="D59" s="3">
        <v>3891</v>
      </c>
      <c r="E59" s="3">
        <v>9</v>
      </c>
      <c r="F59" s="3">
        <v>2</v>
      </c>
      <c r="G59" s="2">
        <f t="shared" si="1"/>
        <v>9995</v>
      </c>
      <c r="J59" s="3"/>
    </row>
    <row r="60" spans="1:10">
      <c r="A60" s="3">
        <v>87</v>
      </c>
      <c r="B60" s="3" t="s">
        <v>65</v>
      </c>
      <c r="C60" s="3">
        <v>87885</v>
      </c>
      <c r="D60" s="3">
        <v>36501</v>
      </c>
      <c r="E60" s="3">
        <v>40</v>
      </c>
      <c r="F60" s="3">
        <v>18</v>
      </c>
      <c r="G60" s="2">
        <f t="shared" si="1"/>
        <v>124444</v>
      </c>
      <c r="J60" s="3"/>
    </row>
    <row r="61" spans="1:10">
      <c r="A61" s="3">
        <v>89</v>
      </c>
      <c r="B61" s="3" t="s">
        <v>66</v>
      </c>
      <c r="C61" s="3">
        <v>10295</v>
      </c>
      <c r="D61" s="3">
        <v>3658</v>
      </c>
      <c r="E61" s="3">
        <v>26</v>
      </c>
      <c r="F61" s="3">
        <v>0</v>
      </c>
      <c r="G61" s="2">
        <f t="shared" si="1"/>
        <v>13979</v>
      </c>
      <c r="J61" s="3"/>
    </row>
    <row r="62" spans="1:10">
      <c r="A62" s="3">
        <v>91</v>
      </c>
      <c r="B62" s="3" t="s">
        <v>67</v>
      </c>
      <c r="C62" s="3">
        <v>933</v>
      </c>
      <c r="D62" s="3">
        <v>250</v>
      </c>
      <c r="E62" s="3">
        <v>0</v>
      </c>
      <c r="F62" s="3">
        <v>0</v>
      </c>
      <c r="G62" s="2">
        <f t="shared" si="1"/>
        <v>1183</v>
      </c>
      <c r="J62" s="3"/>
    </row>
    <row r="63" spans="1:10">
      <c r="A63" s="3">
        <v>670</v>
      </c>
      <c r="B63" s="3" t="s">
        <v>68</v>
      </c>
      <c r="C63" s="3">
        <v>3457</v>
      </c>
      <c r="D63" s="3">
        <v>1708</v>
      </c>
      <c r="E63" s="3">
        <v>14</v>
      </c>
      <c r="F63" s="3">
        <v>1</v>
      </c>
      <c r="G63" s="2">
        <f t="shared" si="1"/>
        <v>5180</v>
      </c>
      <c r="J63" s="3"/>
    </row>
    <row r="64" spans="1:10">
      <c r="A64" s="3">
        <v>93</v>
      </c>
      <c r="B64" s="3" t="s">
        <v>69</v>
      </c>
      <c r="C64" s="3">
        <v>12843</v>
      </c>
      <c r="D64" s="3">
        <v>5466</v>
      </c>
      <c r="E64" s="3">
        <v>41</v>
      </c>
      <c r="F64" s="3">
        <v>2</v>
      </c>
      <c r="G64" s="2">
        <f t="shared" si="1"/>
        <v>18352</v>
      </c>
      <c r="J64" s="3"/>
    </row>
    <row r="65" spans="1:10">
      <c r="A65" s="3">
        <v>95</v>
      </c>
      <c r="B65" s="3" t="s">
        <v>70</v>
      </c>
      <c r="C65" s="3">
        <v>20813</v>
      </c>
      <c r="D65" s="3">
        <v>16304</v>
      </c>
      <c r="E65" s="3">
        <v>72</v>
      </c>
      <c r="F65" s="3">
        <v>10</v>
      </c>
      <c r="G65" s="2">
        <f t="shared" si="1"/>
        <v>37199</v>
      </c>
      <c r="J65" s="3"/>
    </row>
    <row r="66" spans="1:10">
      <c r="A66" s="3">
        <v>97</v>
      </c>
      <c r="B66" s="3" t="s">
        <v>71</v>
      </c>
      <c r="C66" s="3">
        <v>2223</v>
      </c>
      <c r="D66" s="3">
        <v>683</v>
      </c>
      <c r="E66" s="3">
        <v>0</v>
      </c>
      <c r="F66" s="3">
        <v>0</v>
      </c>
      <c r="G66" s="2">
        <f t="shared" ref="G66:G97" si="2">SUM(C66:F66)</f>
        <v>2906</v>
      </c>
      <c r="J66" s="3"/>
    </row>
    <row r="67" spans="1:10">
      <c r="A67" s="3">
        <v>99</v>
      </c>
      <c r="B67" s="3" t="s">
        <v>72</v>
      </c>
      <c r="C67" s="3">
        <v>6098</v>
      </c>
      <c r="D67" s="3">
        <v>4306</v>
      </c>
      <c r="E67" s="3">
        <v>31</v>
      </c>
      <c r="F67" s="3">
        <v>0</v>
      </c>
      <c r="G67" s="2">
        <f t="shared" si="2"/>
        <v>10435</v>
      </c>
      <c r="J67" s="3"/>
    </row>
    <row r="68" spans="1:10">
      <c r="A68" s="3">
        <v>101</v>
      </c>
      <c r="B68" s="3" t="s">
        <v>73</v>
      </c>
      <c r="C68" s="3">
        <v>5935</v>
      </c>
      <c r="D68" s="3">
        <v>1554</v>
      </c>
      <c r="E68" s="3">
        <v>9</v>
      </c>
      <c r="F68" s="3">
        <v>1</v>
      </c>
      <c r="G68" s="2">
        <f t="shared" si="2"/>
        <v>7499</v>
      </c>
      <c r="J68" s="3"/>
    </row>
    <row r="69" spans="1:10">
      <c r="A69" s="3">
        <v>103</v>
      </c>
      <c r="B69" s="3" t="s">
        <v>74</v>
      </c>
      <c r="C69" s="3">
        <v>3412</v>
      </c>
      <c r="D69" s="3">
        <v>1998</v>
      </c>
      <c r="E69" s="3">
        <v>9</v>
      </c>
      <c r="F69" s="3">
        <v>0</v>
      </c>
      <c r="G69" s="2">
        <f t="shared" si="2"/>
        <v>5419</v>
      </c>
      <c r="J69" s="3"/>
    </row>
    <row r="70" spans="1:10">
      <c r="A70" s="3">
        <v>105</v>
      </c>
      <c r="B70" s="3" t="s">
        <v>75</v>
      </c>
      <c r="C70" s="3">
        <v>4702</v>
      </c>
      <c r="D70" s="3">
        <v>947</v>
      </c>
      <c r="E70" s="3">
        <v>0</v>
      </c>
      <c r="F70" s="3">
        <v>0</v>
      </c>
      <c r="G70" s="2">
        <f t="shared" si="2"/>
        <v>5649</v>
      </c>
      <c r="J70" s="3"/>
    </row>
    <row r="71" spans="1:10">
      <c r="A71" s="3">
        <v>678</v>
      </c>
      <c r="B71" s="3" t="s">
        <v>76</v>
      </c>
      <c r="C71" s="3">
        <v>970</v>
      </c>
      <c r="D71" s="3">
        <v>1014</v>
      </c>
      <c r="E71" s="3">
        <v>3</v>
      </c>
      <c r="F71" s="3">
        <v>0</v>
      </c>
      <c r="G71" s="2">
        <f t="shared" si="2"/>
        <v>1987</v>
      </c>
      <c r="J71" s="3"/>
    </row>
    <row r="72" spans="1:10">
      <c r="A72" s="3">
        <v>107</v>
      </c>
      <c r="B72" s="3" t="s">
        <v>77</v>
      </c>
      <c r="C72" s="3">
        <v>109993</v>
      </c>
      <c r="D72" s="3">
        <v>50427</v>
      </c>
      <c r="E72" s="3">
        <v>762</v>
      </c>
      <c r="F72" s="3">
        <v>66</v>
      </c>
      <c r="G72" s="2">
        <f t="shared" si="2"/>
        <v>161248</v>
      </c>
      <c r="J72" s="3"/>
    </row>
    <row r="73" spans="1:10">
      <c r="A73" s="3">
        <v>109</v>
      </c>
      <c r="B73" s="3" t="s">
        <v>78</v>
      </c>
      <c r="C73" s="3">
        <v>10892</v>
      </c>
      <c r="D73" s="3">
        <v>5196</v>
      </c>
      <c r="E73" s="3">
        <v>36</v>
      </c>
      <c r="F73" s="3">
        <v>0</v>
      </c>
      <c r="G73" s="2">
        <f t="shared" si="2"/>
        <v>16124</v>
      </c>
      <c r="J73" s="3"/>
    </row>
    <row r="74" spans="1:10">
      <c r="A74" s="3">
        <v>111</v>
      </c>
      <c r="B74" s="3" t="s">
        <v>79</v>
      </c>
      <c r="C74" s="3">
        <v>2813</v>
      </c>
      <c r="D74" s="3">
        <v>1254</v>
      </c>
      <c r="E74" s="3">
        <v>0</v>
      </c>
      <c r="F74" s="3">
        <v>2</v>
      </c>
      <c r="G74" s="2">
        <f t="shared" si="2"/>
        <v>4069</v>
      </c>
      <c r="J74" s="3"/>
    </row>
    <row r="75" spans="1:10">
      <c r="A75" s="3">
        <v>680</v>
      </c>
      <c r="B75" s="3" t="s">
        <v>80</v>
      </c>
      <c r="C75" s="3">
        <v>15848</v>
      </c>
      <c r="D75" s="3">
        <v>6962</v>
      </c>
      <c r="E75" s="3">
        <v>51</v>
      </c>
      <c r="F75" s="3">
        <v>6</v>
      </c>
      <c r="G75" s="2">
        <f t="shared" si="2"/>
        <v>22867</v>
      </c>
      <c r="J75" s="3"/>
    </row>
    <row r="76" spans="1:10">
      <c r="A76" s="3">
        <v>113</v>
      </c>
      <c r="B76" s="3" t="s">
        <v>81</v>
      </c>
      <c r="C76" s="3">
        <v>4648</v>
      </c>
      <c r="D76" s="3">
        <v>1762</v>
      </c>
      <c r="E76" s="3">
        <v>9</v>
      </c>
      <c r="F76" s="3">
        <v>0</v>
      </c>
      <c r="G76" s="2">
        <f t="shared" si="2"/>
        <v>6419</v>
      </c>
      <c r="J76" s="3"/>
    </row>
    <row r="77" spans="1:10">
      <c r="A77" s="3">
        <v>683</v>
      </c>
      <c r="B77" s="3" t="s">
        <v>82</v>
      </c>
      <c r="C77" s="3">
        <v>6416</v>
      </c>
      <c r="D77" s="3">
        <v>4010</v>
      </c>
      <c r="E77" s="3">
        <v>48</v>
      </c>
      <c r="F77" s="3">
        <v>1</v>
      </c>
      <c r="G77" s="2">
        <f t="shared" si="2"/>
        <v>10475</v>
      </c>
      <c r="J77" s="3"/>
    </row>
    <row r="78" spans="1:10">
      <c r="A78" s="3">
        <v>685</v>
      </c>
      <c r="B78" s="3" t="s">
        <v>83</v>
      </c>
      <c r="C78" s="3">
        <v>2090</v>
      </c>
      <c r="D78" s="3">
        <v>1200</v>
      </c>
      <c r="E78" s="3">
        <v>16</v>
      </c>
      <c r="F78" s="3">
        <v>2</v>
      </c>
      <c r="G78" s="2">
        <f t="shared" si="2"/>
        <v>3308</v>
      </c>
      <c r="J78" s="3"/>
    </row>
    <row r="79" spans="1:10">
      <c r="A79" s="3">
        <v>690</v>
      </c>
      <c r="B79" s="3" t="s">
        <v>84</v>
      </c>
      <c r="C79" s="3">
        <v>2653</v>
      </c>
      <c r="D79" s="3">
        <v>1060</v>
      </c>
      <c r="E79" s="3">
        <v>2</v>
      </c>
      <c r="F79" s="3">
        <v>0</v>
      </c>
      <c r="G79" s="2">
        <f t="shared" si="2"/>
        <v>3715</v>
      </c>
      <c r="J79" s="3"/>
    </row>
    <row r="80" spans="1:10">
      <c r="A80" s="3">
        <v>115</v>
      </c>
      <c r="B80" s="3" t="s">
        <v>85</v>
      </c>
      <c r="C80" s="3">
        <v>2025</v>
      </c>
      <c r="D80" s="3">
        <v>2355</v>
      </c>
      <c r="E80" s="3">
        <v>0</v>
      </c>
      <c r="F80" s="3">
        <v>0</v>
      </c>
      <c r="G80" s="2">
        <f t="shared" si="2"/>
        <v>4380</v>
      </c>
      <c r="J80" s="3"/>
    </row>
    <row r="81" spans="1:10">
      <c r="A81" s="3">
        <v>117</v>
      </c>
      <c r="B81" s="3" t="s">
        <v>86</v>
      </c>
      <c r="C81" s="3">
        <v>8142</v>
      </c>
      <c r="D81" s="3">
        <v>2915</v>
      </c>
      <c r="E81" s="3">
        <v>3</v>
      </c>
      <c r="F81" s="3">
        <v>1</v>
      </c>
      <c r="G81" s="2">
        <f t="shared" si="2"/>
        <v>11061</v>
      </c>
      <c r="J81" s="3"/>
    </row>
    <row r="82" spans="1:10">
      <c r="A82" s="3">
        <v>119</v>
      </c>
      <c r="B82" s="3" t="s">
        <v>87</v>
      </c>
      <c r="C82" s="3">
        <v>3616</v>
      </c>
      <c r="D82" s="3">
        <v>1459</v>
      </c>
      <c r="E82" s="3">
        <v>9</v>
      </c>
      <c r="F82" s="3">
        <v>1</v>
      </c>
      <c r="G82" s="2">
        <f t="shared" si="2"/>
        <v>5085</v>
      </c>
      <c r="J82" s="3"/>
    </row>
    <row r="83" spans="1:10">
      <c r="A83" s="3">
        <v>121</v>
      </c>
      <c r="B83" s="3" t="s">
        <v>88</v>
      </c>
      <c r="C83" s="3">
        <v>19607</v>
      </c>
      <c r="D83" s="3">
        <v>7489</v>
      </c>
      <c r="E83" s="3">
        <v>49</v>
      </c>
      <c r="F83" s="3">
        <v>3</v>
      </c>
      <c r="G83" s="2">
        <f t="shared" si="2"/>
        <v>27148</v>
      </c>
      <c r="J83" s="3"/>
    </row>
    <row r="84" spans="1:10">
      <c r="A84" s="3">
        <v>125</v>
      </c>
      <c r="B84" s="3" t="s">
        <v>89</v>
      </c>
      <c r="C84" s="3">
        <v>5005</v>
      </c>
      <c r="D84" s="3">
        <v>2049</v>
      </c>
      <c r="E84" s="3">
        <v>10</v>
      </c>
      <c r="F84" s="3">
        <v>0</v>
      </c>
      <c r="G84" s="2">
        <f t="shared" si="2"/>
        <v>7064</v>
      </c>
      <c r="J84" s="3"/>
    </row>
    <row r="85" spans="1:10">
      <c r="A85" s="3">
        <v>127</v>
      </c>
      <c r="B85" s="3" t="s">
        <v>90</v>
      </c>
      <c r="C85" s="3">
        <v>8574</v>
      </c>
      <c r="D85" s="3">
        <v>2349</v>
      </c>
      <c r="E85" s="3">
        <v>16</v>
      </c>
      <c r="F85" s="3">
        <v>2</v>
      </c>
      <c r="G85" s="2">
        <f t="shared" si="2"/>
        <v>10941</v>
      </c>
      <c r="J85" s="3"/>
    </row>
    <row r="86" spans="1:10">
      <c r="A86" s="3">
        <v>700</v>
      </c>
      <c r="B86" s="3" t="s">
        <v>91</v>
      </c>
      <c r="C86" s="3">
        <v>36281</v>
      </c>
      <c r="D86" s="3">
        <v>12917</v>
      </c>
      <c r="E86" s="3">
        <v>137</v>
      </c>
      <c r="F86" s="3">
        <v>3</v>
      </c>
      <c r="G86" s="2">
        <f t="shared" si="2"/>
        <v>49338</v>
      </c>
      <c r="J86" s="3"/>
    </row>
    <row r="87" spans="1:10">
      <c r="A87" s="3">
        <v>710</v>
      </c>
      <c r="B87" s="3" t="s">
        <v>92</v>
      </c>
      <c r="C87" s="3">
        <v>38275</v>
      </c>
      <c r="D87" s="3">
        <v>15134</v>
      </c>
      <c r="E87" s="3">
        <v>268</v>
      </c>
      <c r="F87" s="3">
        <v>8</v>
      </c>
      <c r="G87" s="2">
        <f t="shared" si="2"/>
        <v>53685</v>
      </c>
      <c r="J87" s="3"/>
    </row>
    <row r="88" spans="1:10">
      <c r="A88" s="3">
        <v>131</v>
      </c>
      <c r="B88" s="3" t="s">
        <v>93</v>
      </c>
      <c r="C88" s="3">
        <v>3112</v>
      </c>
      <c r="D88" s="3">
        <v>2250</v>
      </c>
      <c r="E88" s="3">
        <v>20</v>
      </c>
      <c r="F88" s="3">
        <v>0</v>
      </c>
      <c r="G88" s="2">
        <f t="shared" si="2"/>
        <v>5382</v>
      </c>
      <c r="J88" s="3"/>
    </row>
    <row r="89" spans="1:10">
      <c r="A89" s="3">
        <v>133</v>
      </c>
      <c r="B89" s="3" t="s">
        <v>94</v>
      </c>
      <c r="C89" s="3">
        <v>3957</v>
      </c>
      <c r="D89" s="3">
        <v>2189</v>
      </c>
      <c r="E89" s="3">
        <v>7</v>
      </c>
      <c r="F89" s="3">
        <v>0</v>
      </c>
      <c r="G89" s="2">
        <f t="shared" si="2"/>
        <v>6153</v>
      </c>
      <c r="J89" s="3"/>
    </row>
    <row r="90" spans="1:10">
      <c r="A90" s="3">
        <v>720</v>
      </c>
      <c r="B90" s="3" t="s">
        <v>95</v>
      </c>
      <c r="C90" s="3">
        <v>579</v>
      </c>
      <c r="D90" s="3">
        <v>354</v>
      </c>
      <c r="E90" s="3">
        <v>8</v>
      </c>
      <c r="F90" s="3">
        <v>0</v>
      </c>
      <c r="G90" s="2">
        <f t="shared" si="2"/>
        <v>941</v>
      </c>
      <c r="J90" s="3"/>
    </row>
    <row r="91" spans="1:10">
      <c r="A91" s="3">
        <v>135</v>
      </c>
      <c r="B91" s="3" t="s">
        <v>96</v>
      </c>
      <c r="C91" s="3">
        <v>3385</v>
      </c>
      <c r="D91" s="3">
        <v>1327</v>
      </c>
      <c r="E91" s="3">
        <v>0</v>
      </c>
      <c r="F91" s="3">
        <v>0</v>
      </c>
      <c r="G91" s="2">
        <f t="shared" si="2"/>
        <v>4712</v>
      </c>
      <c r="J91" s="3"/>
    </row>
    <row r="92" spans="1:10">
      <c r="A92" s="3">
        <v>137</v>
      </c>
      <c r="B92" s="3" t="s">
        <v>97</v>
      </c>
      <c r="C92" s="3">
        <v>11731</v>
      </c>
      <c r="D92" s="3">
        <v>4213</v>
      </c>
      <c r="E92" s="3">
        <v>35</v>
      </c>
      <c r="F92" s="3">
        <v>8</v>
      </c>
      <c r="G92" s="2">
        <f t="shared" si="2"/>
        <v>15987</v>
      </c>
      <c r="J92" s="3"/>
    </row>
    <row r="93" spans="1:10">
      <c r="A93" s="3">
        <v>139</v>
      </c>
      <c r="B93" s="3" t="s">
        <v>98</v>
      </c>
      <c r="C93" s="3">
        <v>6206</v>
      </c>
      <c r="D93" s="3">
        <v>1960</v>
      </c>
      <c r="E93" s="3">
        <v>4</v>
      </c>
      <c r="F93" s="3">
        <v>0</v>
      </c>
      <c r="G93" s="2">
        <f t="shared" si="2"/>
        <v>8170</v>
      </c>
      <c r="J93" s="3"/>
    </row>
    <row r="94" spans="1:10">
      <c r="A94" s="3">
        <v>141</v>
      </c>
      <c r="B94" s="3" t="s">
        <v>99</v>
      </c>
      <c r="C94" s="3">
        <v>4684</v>
      </c>
      <c r="D94" s="3">
        <v>1166</v>
      </c>
      <c r="E94" s="3">
        <v>5</v>
      </c>
      <c r="F94" s="3">
        <v>2</v>
      </c>
      <c r="G94" s="2">
        <f t="shared" si="2"/>
        <v>5857</v>
      </c>
      <c r="J94" s="3"/>
    </row>
    <row r="95" spans="1:10">
      <c r="A95" s="3">
        <v>730</v>
      </c>
      <c r="B95" s="3" t="s">
        <v>100</v>
      </c>
      <c r="C95" s="3">
        <v>4341</v>
      </c>
      <c r="D95" s="3">
        <v>3170</v>
      </c>
      <c r="E95" s="3">
        <v>20</v>
      </c>
      <c r="F95" s="3">
        <v>0</v>
      </c>
      <c r="G95" s="2">
        <f t="shared" si="2"/>
        <v>7531</v>
      </c>
      <c r="J95" s="3"/>
    </row>
    <row r="96" spans="1:10">
      <c r="A96" s="3">
        <v>143</v>
      </c>
      <c r="B96" s="3" t="s">
        <v>101</v>
      </c>
      <c r="C96" s="3">
        <v>19785</v>
      </c>
      <c r="D96" s="3">
        <v>4008</v>
      </c>
      <c r="E96" s="3">
        <v>8</v>
      </c>
      <c r="F96" s="3">
        <v>5</v>
      </c>
      <c r="G96" s="2">
        <f t="shared" si="2"/>
        <v>23806</v>
      </c>
      <c r="J96" s="3"/>
    </row>
    <row r="97" spans="1:10">
      <c r="A97" s="3">
        <v>735</v>
      </c>
      <c r="B97" s="3" t="s">
        <v>102</v>
      </c>
      <c r="C97" s="3">
        <v>3579</v>
      </c>
      <c r="D97" s="3">
        <v>1936</v>
      </c>
      <c r="E97" s="3">
        <v>11</v>
      </c>
      <c r="F97" s="3">
        <v>0</v>
      </c>
      <c r="G97" s="2">
        <f t="shared" si="2"/>
        <v>5526</v>
      </c>
      <c r="J97" s="3"/>
    </row>
    <row r="98" spans="1:10">
      <c r="A98" s="3">
        <v>740</v>
      </c>
      <c r="B98" s="3" t="s">
        <v>103</v>
      </c>
      <c r="C98" s="3">
        <v>19592</v>
      </c>
      <c r="D98" s="3">
        <v>7350</v>
      </c>
      <c r="E98" s="3">
        <v>74</v>
      </c>
      <c r="F98" s="3">
        <v>1</v>
      </c>
      <c r="G98" s="2">
        <f t="shared" ref="G98:G129" si="3">SUM(C98:F98)</f>
        <v>27017</v>
      </c>
      <c r="J98" s="3"/>
    </row>
    <row r="99" spans="1:10">
      <c r="A99" s="3">
        <v>145</v>
      </c>
      <c r="B99" s="3" t="s">
        <v>104</v>
      </c>
      <c r="C99" s="3">
        <v>10281</v>
      </c>
      <c r="D99" s="3">
        <v>4152</v>
      </c>
      <c r="E99" s="3">
        <v>5</v>
      </c>
      <c r="F99" s="3">
        <v>3</v>
      </c>
      <c r="G99" s="2">
        <f t="shared" si="3"/>
        <v>14441</v>
      </c>
      <c r="J99" s="3"/>
    </row>
    <row r="100" spans="1:10">
      <c r="A100" s="3">
        <v>147</v>
      </c>
      <c r="B100" s="3" t="s">
        <v>105</v>
      </c>
      <c r="C100" s="3">
        <v>4667</v>
      </c>
      <c r="D100" s="3">
        <v>1642</v>
      </c>
      <c r="E100" s="3">
        <v>6</v>
      </c>
      <c r="F100" s="3">
        <v>2</v>
      </c>
      <c r="G100" s="2">
        <f t="shared" si="3"/>
        <v>6317</v>
      </c>
      <c r="J100" s="3"/>
    </row>
    <row r="101" spans="1:10">
      <c r="A101" s="3">
        <v>149</v>
      </c>
      <c r="B101" s="3" t="s">
        <v>106</v>
      </c>
      <c r="C101" s="3">
        <v>7864</v>
      </c>
      <c r="D101" s="3">
        <v>3211</v>
      </c>
      <c r="E101" s="3">
        <v>12</v>
      </c>
      <c r="F101" s="3">
        <v>0</v>
      </c>
      <c r="G101" s="2">
        <f t="shared" si="3"/>
        <v>11087</v>
      </c>
      <c r="J101" s="3"/>
    </row>
    <row r="102" spans="1:10">
      <c r="A102" s="3">
        <v>153</v>
      </c>
      <c r="B102" s="3" t="s">
        <v>107</v>
      </c>
      <c r="C102" s="3">
        <v>94982</v>
      </c>
      <c r="D102" s="3">
        <v>53964</v>
      </c>
      <c r="E102" s="3">
        <v>576</v>
      </c>
      <c r="F102" s="3">
        <v>28</v>
      </c>
      <c r="G102" s="2">
        <f t="shared" si="3"/>
        <v>149550</v>
      </c>
      <c r="J102" s="3"/>
    </row>
    <row r="103" spans="1:10">
      <c r="A103" s="3">
        <v>155</v>
      </c>
      <c r="B103" s="3" t="s">
        <v>108</v>
      </c>
      <c r="C103" s="3">
        <v>7729</v>
      </c>
      <c r="D103" s="3">
        <v>3066</v>
      </c>
      <c r="E103" s="3">
        <v>19</v>
      </c>
      <c r="F103" s="3">
        <v>2</v>
      </c>
      <c r="G103" s="2">
        <f t="shared" si="3"/>
        <v>10816</v>
      </c>
      <c r="J103" s="3"/>
    </row>
    <row r="104" spans="1:10">
      <c r="A104" s="3">
        <v>750</v>
      </c>
      <c r="B104" s="3" t="s">
        <v>109</v>
      </c>
      <c r="C104" s="3">
        <v>2468</v>
      </c>
      <c r="D104" s="3">
        <v>1262</v>
      </c>
      <c r="E104" s="3">
        <v>5</v>
      </c>
      <c r="F104" s="3">
        <v>0</v>
      </c>
      <c r="G104" s="2">
        <f t="shared" si="3"/>
        <v>3735</v>
      </c>
      <c r="J104" s="3"/>
    </row>
    <row r="105" spans="1:10">
      <c r="A105" s="3">
        <v>157</v>
      </c>
      <c r="B105" s="3" t="s">
        <v>110</v>
      </c>
      <c r="C105" s="3">
        <v>2860</v>
      </c>
      <c r="D105" s="3">
        <v>1147</v>
      </c>
      <c r="E105" s="3">
        <v>7</v>
      </c>
      <c r="F105" s="3">
        <v>1</v>
      </c>
      <c r="G105" s="2">
        <f t="shared" si="3"/>
        <v>4015</v>
      </c>
      <c r="J105" s="3"/>
    </row>
    <row r="106" spans="1:10">
      <c r="A106" s="3">
        <v>760</v>
      </c>
      <c r="B106" s="3" t="s">
        <v>111</v>
      </c>
      <c r="C106" s="3">
        <v>25315</v>
      </c>
      <c r="D106" s="3">
        <v>17263</v>
      </c>
      <c r="E106" s="3">
        <v>160</v>
      </c>
      <c r="F106" s="3">
        <v>6</v>
      </c>
      <c r="G106" s="2">
        <f t="shared" si="3"/>
        <v>42744</v>
      </c>
      <c r="J106" s="3"/>
    </row>
    <row r="107" spans="1:10">
      <c r="A107" s="3">
        <v>159</v>
      </c>
      <c r="B107" s="3" t="s">
        <v>112</v>
      </c>
      <c r="C107" s="3">
        <v>1860</v>
      </c>
      <c r="D107" s="3">
        <v>882</v>
      </c>
      <c r="E107" s="3">
        <v>0</v>
      </c>
      <c r="F107" s="3">
        <v>0</v>
      </c>
      <c r="G107" s="2">
        <f t="shared" si="3"/>
        <v>2742</v>
      </c>
      <c r="J107" s="3"/>
    </row>
    <row r="108" spans="1:10">
      <c r="A108" s="3">
        <v>770</v>
      </c>
      <c r="B108" s="3" t="s">
        <v>113</v>
      </c>
      <c r="C108" s="3">
        <v>17399</v>
      </c>
      <c r="D108" s="3">
        <v>8943</v>
      </c>
      <c r="E108" s="3">
        <v>60</v>
      </c>
      <c r="F108" s="3">
        <v>5</v>
      </c>
      <c r="G108" s="2">
        <f t="shared" si="3"/>
        <v>26407</v>
      </c>
      <c r="J108" s="3"/>
    </row>
    <row r="109" spans="1:10">
      <c r="A109" s="3">
        <v>161</v>
      </c>
      <c r="B109" s="3" t="s">
        <v>114</v>
      </c>
      <c r="C109" s="3">
        <v>26572</v>
      </c>
      <c r="D109" s="3">
        <v>10469</v>
      </c>
      <c r="E109" s="3">
        <v>83</v>
      </c>
      <c r="F109" s="3">
        <v>1</v>
      </c>
      <c r="G109" s="2">
        <f t="shared" si="3"/>
        <v>37125</v>
      </c>
      <c r="J109" s="3"/>
    </row>
    <row r="110" spans="1:10">
      <c r="A110" s="3">
        <v>163</v>
      </c>
      <c r="B110" s="3" t="s">
        <v>115</v>
      </c>
      <c r="C110" s="3">
        <v>6515</v>
      </c>
      <c r="D110" s="3">
        <v>2404</v>
      </c>
      <c r="E110" s="3">
        <v>13</v>
      </c>
      <c r="F110" s="3">
        <v>1</v>
      </c>
      <c r="G110" s="2">
        <f t="shared" si="3"/>
        <v>8933</v>
      </c>
      <c r="J110" s="3"/>
    </row>
    <row r="111" spans="1:10">
      <c r="A111" s="3">
        <v>165</v>
      </c>
      <c r="B111" s="3" t="s">
        <v>116</v>
      </c>
      <c r="C111" s="3">
        <v>24826</v>
      </c>
      <c r="D111" s="3">
        <v>6329</v>
      </c>
      <c r="E111" s="3">
        <v>17</v>
      </c>
      <c r="F111" s="3">
        <v>2</v>
      </c>
      <c r="G111" s="2">
        <f t="shared" si="3"/>
        <v>31174</v>
      </c>
      <c r="J111" s="3"/>
    </row>
    <row r="112" spans="1:10">
      <c r="A112" s="3">
        <v>167</v>
      </c>
      <c r="B112" s="3" t="s">
        <v>117</v>
      </c>
      <c r="C112" s="3">
        <v>6198</v>
      </c>
      <c r="D112" s="3">
        <v>1627</v>
      </c>
      <c r="E112" s="3">
        <v>4</v>
      </c>
      <c r="F112" s="3">
        <v>0</v>
      </c>
      <c r="G112" s="2">
        <f t="shared" si="3"/>
        <v>7829</v>
      </c>
      <c r="J112" s="3"/>
    </row>
    <row r="113" spans="1:10">
      <c r="A113" s="3">
        <v>775</v>
      </c>
      <c r="B113" s="3" t="s">
        <v>118</v>
      </c>
      <c r="C113" s="3">
        <v>4958</v>
      </c>
      <c r="D113" s="3">
        <v>3328</v>
      </c>
      <c r="E113" s="3">
        <v>2</v>
      </c>
      <c r="F113" s="3">
        <v>1</v>
      </c>
      <c r="G113" s="2">
        <f t="shared" si="3"/>
        <v>8289</v>
      </c>
      <c r="J113" s="3"/>
    </row>
    <row r="114" spans="1:10">
      <c r="A114" s="3">
        <v>169</v>
      </c>
      <c r="B114" s="3" t="s">
        <v>119</v>
      </c>
      <c r="C114" s="3">
        <v>5156</v>
      </c>
      <c r="D114" s="3">
        <v>1370</v>
      </c>
      <c r="E114" s="3">
        <v>2</v>
      </c>
      <c r="F114" s="3">
        <v>0</v>
      </c>
      <c r="G114" s="2">
        <f t="shared" si="3"/>
        <v>6528</v>
      </c>
      <c r="J114" s="3"/>
    </row>
    <row r="115" spans="1:10">
      <c r="A115" s="3">
        <v>171</v>
      </c>
      <c r="B115" s="3" t="s">
        <v>120</v>
      </c>
      <c r="C115" s="3">
        <v>11843</v>
      </c>
      <c r="D115" s="3">
        <v>4208</v>
      </c>
      <c r="E115" s="3">
        <v>31</v>
      </c>
      <c r="F115" s="3">
        <v>2</v>
      </c>
      <c r="G115" s="2">
        <f t="shared" si="3"/>
        <v>16084</v>
      </c>
      <c r="J115" s="3"/>
    </row>
    <row r="116" spans="1:10">
      <c r="A116" s="3">
        <v>173</v>
      </c>
      <c r="B116" s="3" t="s">
        <v>121</v>
      </c>
      <c r="C116" s="3">
        <v>7179</v>
      </c>
      <c r="D116" s="3">
        <v>1227</v>
      </c>
      <c r="E116" s="3">
        <v>6</v>
      </c>
      <c r="F116" s="3">
        <v>1</v>
      </c>
      <c r="G116" s="2">
        <f t="shared" si="3"/>
        <v>8413</v>
      </c>
      <c r="J116" s="3"/>
    </row>
    <row r="117" spans="1:10">
      <c r="A117" s="3">
        <v>175</v>
      </c>
      <c r="B117" s="3" t="s">
        <v>122</v>
      </c>
      <c r="C117" s="3">
        <v>5522</v>
      </c>
      <c r="D117" s="3">
        <v>1808</v>
      </c>
      <c r="E117" s="3">
        <v>0</v>
      </c>
      <c r="F117" s="3">
        <v>0</v>
      </c>
      <c r="G117" s="2">
        <f t="shared" si="3"/>
        <v>7330</v>
      </c>
      <c r="J117" s="3"/>
    </row>
    <row r="118" spans="1:10">
      <c r="A118" s="3">
        <v>177</v>
      </c>
      <c r="B118" s="3" t="s">
        <v>123</v>
      </c>
      <c r="C118" s="3">
        <v>34550</v>
      </c>
      <c r="D118" s="3">
        <v>19557</v>
      </c>
      <c r="E118" s="3">
        <v>0</v>
      </c>
      <c r="F118" s="3">
        <v>35</v>
      </c>
      <c r="G118" s="2">
        <f t="shared" si="3"/>
        <v>54142</v>
      </c>
      <c r="J118" s="3"/>
    </row>
    <row r="119" spans="1:10">
      <c r="A119" s="3">
        <v>179</v>
      </c>
      <c r="B119" s="3" t="s">
        <v>124</v>
      </c>
      <c r="C119" s="3">
        <v>40364</v>
      </c>
      <c r="D119" s="3">
        <v>16394</v>
      </c>
      <c r="E119" s="3">
        <v>109</v>
      </c>
      <c r="F119" s="3">
        <v>18</v>
      </c>
      <c r="G119" s="2">
        <f t="shared" si="3"/>
        <v>56885</v>
      </c>
      <c r="J119" s="3"/>
    </row>
    <row r="120" spans="1:10">
      <c r="A120" s="3">
        <v>790</v>
      </c>
      <c r="B120" s="3" t="s">
        <v>125</v>
      </c>
      <c r="C120" s="3">
        <v>5755</v>
      </c>
      <c r="D120" s="3">
        <v>3360</v>
      </c>
      <c r="E120" s="3">
        <v>4</v>
      </c>
      <c r="F120" s="3">
        <v>3</v>
      </c>
      <c r="G120" s="2">
        <f t="shared" si="3"/>
        <v>9122</v>
      </c>
      <c r="J120" s="3"/>
    </row>
    <row r="121" spans="1:10">
      <c r="A121" s="3">
        <v>800</v>
      </c>
      <c r="B121" s="3" t="s">
        <v>126</v>
      </c>
      <c r="C121" s="3">
        <v>23612</v>
      </c>
      <c r="D121" s="3">
        <v>11316</v>
      </c>
      <c r="E121" s="3">
        <v>30</v>
      </c>
      <c r="F121" s="3">
        <v>3</v>
      </c>
      <c r="G121" s="2">
        <f t="shared" si="3"/>
        <v>34961</v>
      </c>
      <c r="J121" s="3"/>
    </row>
    <row r="122" spans="1:10">
      <c r="A122" s="3">
        <v>181</v>
      </c>
      <c r="B122" s="3" t="s">
        <v>127</v>
      </c>
      <c r="C122" s="3">
        <v>2180</v>
      </c>
      <c r="D122" s="3">
        <v>1120</v>
      </c>
      <c r="E122" s="3">
        <v>0</v>
      </c>
      <c r="F122" s="3">
        <v>0</v>
      </c>
      <c r="G122" s="2">
        <f t="shared" si="3"/>
        <v>3300</v>
      </c>
      <c r="J122" s="3"/>
    </row>
    <row r="123" spans="1:10">
      <c r="A123" s="3">
        <v>183</v>
      </c>
      <c r="B123" s="3" t="s">
        <v>128</v>
      </c>
      <c r="C123" s="3">
        <v>2564</v>
      </c>
      <c r="D123" s="3">
        <v>825</v>
      </c>
      <c r="E123" s="3">
        <v>0</v>
      </c>
      <c r="F123" s="3">
        <v>1</v>
      </c>
      <c r="G123" s="2">
        <f t="shared" si="3"/>
        <v>3390</v>
      </c>
      <c r="J123" s="3"/>
    </row>
    <row r="124" spans="1:10">
      <c r="A124" s="3">
        <v>185</v>
      </c>
      <c r="B124" s="3" t="s">
        <v>129</v>
      </c>
      <c r="C124" s="3">
        <v>8172</v>
      </c>
      <c r="D124" s="3">
        <v>3351</v>
      </c>
      <c r="E124" s="3">
        <v>13</v>
      </c>
      <c r="F124" s="3">
        <v>1</v>
      </c>
      <c r="G124" s="2">
        <f t="shared" si="3"/>
        <v>11537</v>
      </c>
      <c r="J124" s="3"/>
    </row>
    <row r="125" spans="1:10">
      <c r="A125" s="3">
        <v>810</v>
      </c>
      <c r="B125" s="3" t="s">
        <v>130</v>
      </c>
      <c r="C125" s="3">
        <v>105838</v>
      </c>
      <c r="D125" s="3">
        <v>54654</v>
      </c>
      <c r="E125" s="3">
        <v>412</v>
      </c>
      <c r="F125" s="3">
        <v>17</v>
      </c>
      <c r="G125" s="2">
        <f t="shared" si="3"/>
        <v>160921</v>
      </c>
      <c r="J125" s="3"/>
    </row>
    <row r="126" spans="1:10">
      <c r="A126" s="3">
        <v>187</v>
      </c>
      <c r="B126" s="3" t="s">
        <v>131</v>
      </c>
      <c r="C126" s="3">
        <v>10364</v>
      </c>
      <c r="D126" s="3">
        <v>3717</v>
      </c>
      <c r="E126" s="3">
        <v>31</v>
      </c>
      <c r="F126" s="3">
        <v>1</v>
      </c>
      <c r="G126" s="2">
        <f t="shared" si="3"/>
        <v>14113</v>
      </c>
      <c r="J126" s="3"/>
    </row>
    <row r="127" spans="1:10">
      <c r="A127" s="3">
        <v>191</v>
      </c>
      <c r="B127" s="3" t="s">
        <v>132</v>
      </c>
      <c r="C127" s="3">
        <v>12716</v>
      </c>
      <c r="D127" s="3">
        <v>5145</v>
      </c>
      <c r="E127" s="3">
        <v>30</v>
      </c>
      <c r="F127" s="3">
        <v>6</v>
      </c>
      <c r="G127" s="2">
        <f t="shared" si="3"/>
        <v>17897</v>
      </c>
      <c r="J127" s="3"/>
    </row>
    <row r="128" spans="1:10">
      <c r="A128" s="3">
        <v>820</v>
      </c>
      <c r="B128" s="3" t="s">
        <v>133</v>
      </c>
      <c r="C128" s="3">
        <v>4551</v>
      </c>
      <c r="D128" s="3">
        <v>2545</v>
      </c>
      <c r="E128" s="3">
        <v>0</v>
      </c>
      <c r="F128" s="3">
        <v>0</v>
      </c>
      <c r="G128" s="2">
        <f t="shared" si="3"/>
        <v>7096</v>
      </c>
      <c r="J128" s="3"/>
    </row>
    <row r="129" spans="1:10">
      <c r="A129" s="3">
        <v>193</v>
      </c>
      <c r="B129" s="3" t="s">
        <v>134</v>
      </c>
      <c r="C129" s="3">
        <v>4899</v>
      </c>
      <c r="D129" s="3">
        <v>2075</v>
      </c>
      <c r="E129" s="3">
        <v>0</v>
      </c>
      <c r="F129" s="3">
        <v>0</v>
      </c>
      <c r="G129" s="2">
        <f t="shared" si="3"/>
        <v>6974</v>
      </c>
      <c r="J129" s="3"/>
    </row>
    <row r="130" spans="1:10">
      <c r="A130" s="3">
        <v>830</v>
      </c>
      <c r="B130" s="3" t="s">
        <v>135</v>
      </c>
      <c r="C130" s="3">
        <v>2290</v>
      </c>
      <c r="D130" s="3">
        <v>2351</v>
      </c>
      <c r="E130" s="3">
        <v>0</v>
      </c>
      <c r="F130" s="3">
        <v>2</v>
      </c>
      <c r="G130" s="2">
        <f t="shared" ref="G130:G134" si="4">SUM(C130:F130)</f>
        <v>4643</v>
      </c>
      <c r="J130" s="3"/>
    </row>
    <row r="131" spans="1:10">
      <c r="A131" s="3">
        <v>840</v>
      </c>
      <c r="B131" s="3" t="s">
        <v>136</v>
      </c>
      <c r="C131" s="3">
        <v>4997</v>
      </c>
      <c r="D131" s="3">
        <v>2822</v>
      </c>
      <c r="E131" s="3">
        <v>25</v>
      </c>
      <c r="F131" s="3">
        <v>2</v>
      </c>
      <c r="G131" s="2">
        <f t="shared" si="4"/>
        <v>7846</v>
      </c>
      <c r="J131" s="3"/>
    </row>
    <row r="132" spans="1:10">
      <c r="A132" s="3">
        <v>195</v>
      </c>
      <c r="B132" s="3" t="s">
        <v>137</v>
      </c>
      <c r="C132" s="3">
        <v>6968</v>
      </c>
      <c r="D132" s="3">
        <v>2301</v>
      </c>
      <c r="E132" s="3">
        <v>14</v>
      </c>
      <c r="F132" s="3">
        <v>2</v>
      </c>
      <c r="G132" s="2">
        <f t="shared" si="4"/>
        <v>9285</v>
      </c>
      <c r="J132" s="3"/>
    </row>
    <row r="133" spans="1:10">
      <c r="A133" s="3">
        <v>197</v>
      </c>
      <c r="B133" s="3" t="s">
        <v>138</v>
      </c>
      <c r="C133" s="3">
        <v>7180</v>
      </c>
      <c r="D133" s="3">
        <v>2254</v>
      </c>
      <c r="E133" s="3">
        <v>16</v>
      </c>
      <c r="F133" s="3">
        <v>1</v>
      </c>
      <c r="G133" s="2">
        <f t="shared" si="4"/>
        <v>9451</v>
      </c>
      <c r="J133" s="3"/>
    </row>
    <row r="134" spans="1:10">
      <c r="A134" s="3">
        <v>199</v>
      </c>
      <c r="B134" s="3" t="s">
        <v>139</v>
      </c>
      <c r="C134" s="3">
        <v>15674</v>
      </c>
      <c r="D134" s="3">
        <v>11868</v>
      </c>
      <c r="E134" s="3">
        <v>46</v>
      </c>
      <c r="F134" s="3">
        <v>5</v>
      </c>
      <c r="G134" s="2">
        <f t="shared" si="4"/>
        <v>27593</v>
      </c>
      <c r="J134" s="3"/>
    </row>
    <row r="136" spans="1:10" s="2" customFormat="1">
      <c r="B136" s="2" t="s">
        <v>5</v>
      </c>
      <c r="C136" s="2">
        <f>SUM(C2:C134)</f>
        <v>2015166</v>
      </c>
      <c r="D136" s="2">
        <f>SUM(D2:D134)</f>
        <v>959551</v>
      </c>
      <c r="E136" s="2">
        <f>SUM(E2:E134)</f>
        <v>8242</v>
      </c>
      <c r="F136" s="2">
        <f>SUM(F2:F134)</f>
        <v>632</v>
      </c>
      <c r="G136" s="2">
        <f>SUM(G2:G134)</f>
        <v>2983591</v>
      </c>
    </row>
    <row r="137" spans="1:10">
      <c r="J137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R I l E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R I l E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S J R F Y o i k e 4 D g A A A B E A A A A T A B w A R m 9 y b X V s Y X M v U 2 V j d G l v b j E u b S C i G A A o o B Q A A A A A A A A A A A A A A A A A A A A A A A A A A A A r T k 0 u y c z P U w i G 0 I b W A F B L A Q I t A B Q A A g A I A E S J R F a N m H I o p A A A A P Y A A A A S A A A A A A A A A A A A A A A A A A A A A A B D b 2 5 m a W c v U G F j a 2 F n Z S 5 4 b W x Q S w E C L Q A U A A I A C A B E i U R W D 8 r p q 6 Q A A A D p A A A A E w A A A A A A A A A A A A A A A A D w A A A A W 0 N v b n R l b n R f V H l w Z X N d L n h t b F B L A Q I t A B Q A A g A I A E S J R F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Q T n T a Q w Y b Q o + 1 w u V r e N v x A A A A A A I A A A A A A B B m A A A A A Q A A I A A A A K A 6 c L 5 i 5 7 5 7 R 8 c U z j 2 Y x S H q v c m C f P Q w 9 b 5 Z 5 u s k A x c p A A A A A A 6 A A A A A A g A A I A A A A E z f o D e e b + h e / y C n Q i l p f 7 C K 9 X f F o J + q W u P j f G i F d g a S U A A A A E 1 Q B p E I e S q E n c J T d J p z N F b j z d 2 F E P 9 S H r Q e J G m d C 8 d L q j 5 A h y l U P G Y C m a Y y 6 / p X N g 2 z z R l j t Z d r V G 4 E F U K p g C V N z s Y v L j 0 5 r R A b Z / t q P 3 v b Q A A A A L Z Y B Y Q 6 + Z G 2 p h T O L q a 9 R I y L g X y Q S U Z O A 3 o 6 b e D + / L 3 C Q n e K L c z 0 8 k A 6 B R 2 u W v L F C 7 5 k n 3 d N X J E B c Q / x U f B l h F E = < / D a t a M a s h u p > 
</file>

<file path=customXml/itemProps1.xml><?xml version="1.0" encoding="utf-8"?>
<ds:datastoreItem xmlns:ds="http://schemas.openxmlformats.org/officeDocument/2006/customXml" ds:itemID="{1963B695-FF5E-48AD-9C90-BBA92184096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ELECT Site Data</vt:lpstr>
      <vt:lpstr>DAL Data</vt:lpstr>
      <vt:lpstr>VHL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Lareau</dc:creator>
  <cp:lastModifiedBy>Microsoft Office User</cp:lastModifiedBy>
  <dcterms:created xsi:type="dcterms:W3CDTF">2023-02-04T22:05:57Z</dcterms:created>
  <dcterms:modified xsi:type="dcterms:W3CDTF">2023-02-11T08:15:15Z</dcterms:modified>
</cp:coreProperties>
</file>